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societyofactuaries.sharepoint.com/sites/ALLSTAFF-Public/Shared Documents/Public/Aleshia/November 2025 Solutions/"/>
    </mc:Choice>
  </mc:AlternateContent>
  <xr:revisionPtr revIDLastSave="0" documentId="8_{79CAABBE-E138-4A5F-97D6-10C64570B06F}" xr6:coauthVersionLast="47" xr6:coauthVersionMax="47" xr10:uidLastSave="{00000000-0000-0000-0000-000000000000}"/>
  <bookViews>
    <workbookView xWindow="2880" yWindow="1770" windowWidth="20460" windowHeight="10770" activeTab="3" xr2:uid="{BB569F43-AF88-4E1E-BE7E-D1C88FD87CD4}"/>
  </bookViews>
  <sheets>
    <sheet name="Q2.b" sheetId="7" r:id="rId1"/>
    <sheet name="Q2.c" sheetId="8" r:id="rId2"/>
    <sheet name="c.ii (alt)" sheetId="9" r:id="rId3"/>
    <sheet name="Q3.c Solution" sheetId="6" r:id="rId4"/>
  </sheets>
  <externalReferences>
    <externalReference r:id="rId5"/>
    <externalReference r:id="rId6"/>
  </externalReferences>
  <definedNames>
    <definedName name="CognitiveLevels">#REF!</definedName>
    <definedName name="CommonGuidance">#REF!</definedName>
    <definedName name="Divisor">[1]Inputs!$B$2</definedName>
    <definedName name="LO_1">#REF!</definedName>
    <definedName name="LO_2">#REF!</definedName>
    <definedName name="LOList">#REF!</definedName>
    <definedName name="Q_sources">[2]sample1!$B$9:$B$18</definedName>
    <definedName name="Start">#REF!</definedName>
    <definedName name="SyllabusListi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9" i="9" l="1"/>
  <c r="J29" i="9"/>
  <c r="I30" i="9"/>
  <c r="J30" i="9"/>
  <c r="I31" i="9"/>
  <c r="J31" i="9"/>
  <c r="I32" i="9"/>
  <c r="J32" i="9"/>
  <c r="I33" i="9"/>
  <c r="J33" i="9"/>
  <c r="C34" i="9"/>
  <c r="I34" i="9"/>
  <c r="J34" i="9"/>
  <c r="I35" i="9"/>
  <c r="J35" i="9"/>
  <c r="I36" i="9"/>
  <c r="J36" i="9"/>
  <c r="I37" i="9"/>
  <c r="J37" i="9"/>
  <c r="I38" i="9"/>
  <c r="J38" i="9"/>
  <c r="I39" i="9"/>
  <c r="J39" i="9"/>
  <c r="I40" i="9"/>
  <c r="J40" i="9"/>
  <c r="I41" i="9"/>
  <c r="J41" i="9"/>
  <c r="I42" i="9"/>
  <c r="J42" i="9"/>
  <c r="I43" i="9"/>
  <c r="J43" i="9"/>
  <c r="I44" i="9"/>
  <c r="J44" i="9"/>
  <c r="I45" i="9"/>
  <c r="J45" i="9"/>
  <c r="I46" i="9"/>
  <c r="J46" i="9"/>
  <c r="I47" i="9"/>
  <c r="J47" i="9"/>
  <c r="I48" i="9"/>
  <c r="J48" i="9"/>
  <c r="I49" i="9"/>
  <c r="J49" i="9"/>
  <c r="I50" i="9"/>
  <c r="J50" i="9"/>
  <c r="I51" i="9"/>
  <c r="J51" i="9"/>
  <c r="I52" i="9"/>
  <c r="J52" i="9"/>
  <c r="I53" i="9"/>
  <c r="J53" i="9"/>
  <c r="I54" i="9"/>
  <c r="J54" i="9"/>
  <c r="I55" i="9"/>
  <c r="J55" i="9"/>
  <c r="I56" i="9"/>
  <c r="J56" i="9"/>
  <c r="I57" i="9"/>
  <c r="J57" i="9"/>
  <c r="I58" i="9"/>
  <c r="J58" i="9"/>
  <c r="I59" i="9"/>
  <c r="J59" i="9"/>
  <c r="I60" i="9"/>
  <c r="J60" i="9"/>
  <c r="I61" i="9"/>
  <c r="J61" i="9"/>
  <c r="I62" i="9"/>
  <c r="J62" i="9"/>
  <c r="I63" i="9"/>
  <c r="J63" i="9"/>
  <c r="I64" i="9"/>
  <c r="J64" i="9"/>
  <c r="I65" i="9"/>
  <c r="J65" i="9"/>
  <c r="I66" i="9"/>
  <c r="J66" i="9"/>
  <c r="I67" i="9"/>
  <c r="J67" i="9"/>
  <c r="I68" i="9"/>
  <c r="J68" i="9"/>
  <c r="I69" i="9"/>
  <c r="J69" i="9"/>
  <c r="I70" i="9"/>
  <c r="J70" i="9"/>
  <c r="I71" i="9"/>
  <c r="J71" i="9"/>
  <c r="I72" i="9"/>
  <c r="J72" i="9"/>
  <c r="I73" i="9"/>
  <c r="J73" i="9"/>
  <c r="I74" i="9"/>
  <c r="J74" i="9"/>
  <c r="I75" i="9"/>
  <c r="J75" i="9"/>
  <c r="I76" i="9"/>
  <c r="J76" i="9"/>
  <c r="I77" i="9"/>
  <c r="J77" i="9"/>
  <c r="I78" i="9"/>
  <c r="J78" i="9"/>
  <c r="I79" i="9"/>
  <c r="J79" i="9"/>
  <c r="I80" i="9"/>
  <c r="J80" i="9"/>
  <c r="I81" i="9"/>
  <c r="J81" i="9"/>
  <c r="I82" i="9"/>
  <c r="J82" i="9"/>
  <c r="I83" i="9"/>
  <c r="J83" i="9"/>
  <c r="I84" i="9"/>
  <c r="J84" i="9"/>
  <c r="I85" i="9"/>
  <c r="J85" i="9"/>
  <c r="I86" i="9"/>
  <c r="J86" i="9"/>
  <c r="I87" i="9"/>
  <c r="J87" i="9"/>
  <c r="I88" i="9"/>
  <c r="J88" i="9"/>
  <c r="I89" i="9"/>
  <c r="J89" i="9"/>
  <c r="I90" i="9"/>
  <c r="J90" i="9"/>
  <c r="I91" i="9"/>
  <c r="J91" i="9"/>
  <c r="I92" i="9"/>
  <c r="J92" i="9"/>
  <c r="I93" i="9"/>
  <c r="J93" i="9"/>
  <c r="I94" i="9"/>
  <c r="J94" i="9"/>
  <c r="I95" i="9"/>
  <c r="J95" i="9"/>
  <c r="I96" i="9"/>
  <c r="J96" i="9"/>
  <c r="I97" i="9"/>
  <c r="J97" i="9"/>
  <c r="I98" i="9"/>
  <c r="J98" i="9"/>
  <c r="I99" i="9"/>
  <c r="J99" i="9"/>
  <c r="I100" i="9"/>
  <c r="J100" i="9"/>
  <c r="I101" i="9"/>
  <c r="J101" i="9"/>
  <c r="I102" i="9"/>
  <c r="J102" i="9"/>
  <c r="I103" i="9"/>
  <c r="J103" i="9"/>
  <c r="I104" i="9"/>
  <c r="J104" i="9"/>
  <c r="I105" i="9"/>
  <c r="J105" i="9"/>
  <c r="I106" i="9"/>
  <c r="J106" i="9"/>
  <c r="I107" i="9"/>
  <c r="J107" i="9"/>
  <c r="I108" i="9"/>
  <c r="J108" i="9"/>
  <c r="I109" i="9"/>
  <c r="J109" i="9"/>
  <c r="I110" i="9"/>
  <c r="J110" i="9"/>
  <c r="I111" i="9"/>
  <c r="J111" i="9"/>
  <c r="I112" i="9"/>
  <c r="J112" i="9"/>
  <c r="I113" i="9"/>
  <c r="J113" i="9"/>
  <c r="I114" i="9"/>
  <c r="J114" i="9"/>
  <c r="I115" i="9"/>
  <c r="J115" i="9"/>
  <c r="I116" i="9"/>
  <c r="J116" i="9"/>
  <c r="I117" i="9"/>
  <c r="J117" i="9"/>
  <c r="I118" i="9"/>
  <c r="J118" i="9"/>
  <c r="I119" i="9"/>
  <c r="J119" i="9"/>
  <c r="I120" i="9"/>
  <c r="J120" i="9"/>
  <c r="I121" i="9"/>
  <c r="J121" i="9"/>
  <c r="I122" i="9"/>
  <c r="J122" i="9"/>
  <c r="I123" i="9"/>
  <c r="J123" i="9"/>
  <c r="I124" i="9"/>
  <c r="J124" i="9"/>
  <c r="I125" i="9"/>
  <c r="J125" i="9"/>
  <c r="I126" i="9"/>
  <c r="J126" i="9"/>
  <c r="I127" i="9"/>
  <c r="J127" i="9"/>
  <c r="I128" i="9"/>
  <c r="J128" i="9"/>
  <c r="I129" i="9"/>
  <c r="J129" i="9"/>
  <c r="I29" i="8"/>
  <c r="J29" i="8"/>
  <c r="I30" i="8"/>
  <c r="J30" i="8"/>
  <c r="I31" i="8"/>
  <c r="J31" i="8"/>
  <c r="C32" i="8"/>
  <c r="I32" i="8"/>
  <c r="J32" i="8"/>
  <c r="C33" i="8"/>
  <c r="C35" i="8" s="1"/>
  <c r="I33" i="8"/>
  <c r="J33" i="8"/>
  <c r="C34" i="8"/>
  <c r="I34" i="8"/>
  <c r="J34" i="8"/>
  <c r="I35" i="8"/>
  <c r="J35" i="8"/>
  <c r="I36" i="8"/>
  <c r="J36" i="8"/>
  <c r="I37" i="8"/>
  <c r="J37" i="8"/>
  <c r="I38" i="8"/>
  <c r="J38" i="8"/>
  <c r="I39" i="8"/>
  <c r="J39" i="8"/>
  <c r="I40" i="8"/>
  <c r="J40" i="8"/>
  <c r="I41" i="8"/>
  <c r="J41" i="8"/>
  <c r="I42" i="8"/>
  <c r="J42" i="8"/>
  <c r="I43" i="8"/>
  <c r="J43" i="8"/>
  <c r="I44" i="8"/>
  <c r="J44" i="8"/>
  <c r="I45" i="8"/>
  <c r="J45" i="8"/>
  <c r="I46" i="8"/>
  <c r="J46" i="8"/>
  <c r="I47" i="8"/>
  <c r="J47" i="8"/>
  <c r="I48" i="8"/>
  <c r="J48" i="8"/>
  <c r="I49" i="8"/>
  <c r="J49" i="8"/>
  <c r="I50" i="8"/>
  <c r="J50" i="8"/>
  <c r="I51" i="8"/>
  <c r="J51" i="8"/>
  <c r="I52" i="8"/>
  <c r="J52" i="8"/>
  <c r="I53" i="8"/>
  <c r="J53" i="8"/>
  <c r="I54" i="8"/>
  <c r="J54" i="8"/>
  <c r="I55" i="8"/>
  <c r="J55" i="8"/>
  <c r="I56" i="8"/>
  <c r="J56" i="8"/>
  <c r="I57" i="8"/>
  <c r="J57" i="8"/>
  <c r="I58" i="8"/>
  <c r="J58" i="8"/>
  <c r="I59" i="8"/>
  <c r="J59" i="8"/>
  <c r="I60" i="8"/>
  <c r="J60" i="8"/>
  <c r="I61" i="8"/>
  <c r="J61" i="8"/>
  <c r="I62" i="8"/>
  <c r="J62" i="8"/>
  <c r="I63" i="8"/>
  <c r="J63" i="8"/>
  <c r="I64" i="8"/>
  <c r="J64" i="8"/>
  <c r="I65" i="8"/>
  <c r="J65" i="8"/>
  <c r="I66" i="8"/>
  <c r="J66" i="8"/>
  <c r="I67" i="8"/>
  <c r="J67" i="8"/>
  <c r="I68" i="8"/>
  <c r="J68" i="8"/>
  <c r="I69" i="8"/>
  <c r="J69" i="8"/>
  <c r="I70" i="8"/>
  <c r="J70" i="8"/>
  <c r="I71" i="8"/>
  <c r="J71" i="8"/>
  <c r="I72" i="8"/>
  <c r="J72" i="8"/>
  <c r="I73" i="8"/>
  <c r="J73" i="8"/>
  <c r="I74" i="8"/>
  <c r="J74" i="8"/>
  <c r="I75" i="8"/>
  <c r="J75" i="8"/>
  <c r="I76" i="8"/>
  <c r="J76" i="8"/>
  <c r="I77" i="8"/>
  <c r="J77" i="8"/>
  <c r="I78" i="8"/>
  <c r="J78" i="8"/>
  <c r="I79" i="8"/>
  <c r="J79" i="8"/>
  <c r="I80" i="8"/>
  <c r="J80" i="8"/>
  <c r="I81" i="8"/>
  <c r="J81" i="8"/>
  <c r="I82" i="8"/>
  <c r="J82" i="8"/>
  <c r="I83" i="8"/>
  <c r="J83" i="8"/>
  <c r="I84" i="8"/>
  <c r="J84" i="8"/>
  <c r="I85" i="8"/>
  <c r="J85" i="8"/>
  <c r="I86" i="8"/>
  <c r="J86" i="8"/>
  <c r="I87" i="8"/>
  <c r="J87" i="8"/>
  <c r="I88" i="8"/>
  <c r="J88" i="8"/>
  <c r="I89" i="8"/>
  <c r="J89" i="8"/>
  <c r="I90" i="8"/>
  <c r="J90" i="8"/>
  <c r="I91" i="8"/>
  <c r="J91" i="8"/>
  <c r="I92" i="8"/>
  <c r="J92" i="8"/>
  <c r="I93" i="8"/>
  <c r="J93" i="8"/>
  <c r="I94" i="8"/>
  <c r="J94" i="8"/>
  <c r="I95" i="8"/>
  <c r="J95" i="8"/>
  <c r="I96" i="8"/>
  <c r="J96" i="8"/>
  <c r="I97" i="8"/>
  <c r="J97" i="8"/>
  <c r="I98" i="8"/>
  <c r="J98" i="8"/>
  <c r="I99" i="8"/>
  <c r="J99" i="8"/>
  <c r="I100" i="8"/>
  <c r="J100" i="8"/>
  <c r="I101" i="8"/>
  <c r="J101" i="8"/>
  <c r="I102" i="8"/>
  <c r="J102" i="8"/>
  <c r="I103" i="8"/>
  <c r="J103" i="8"/>
  <c r="I104" i="8"/>
  <c r="J104" i="8"/>
  <c r="I105" i="8"/>
  <c r="J105" i="8"/>
  <c r="I106" i="8"/>
  <c r="J106" i="8"/>
  <c r="I107" i="8"/>
  <c r="J107" i="8"/>
  <c r="I108" i="8"/>
  <c r="J108" i="8"/>
  <c r="I109" i="8"/>
  <c r="J109" i="8"/>
  <c r="I110" i="8"/>
  <c r="J110" i="8"/>
  <c r="I111" i="8"/>
  <c r="J111" i="8"/>
  <c r="I112" i="8"/>
  <c r="J112" i="8"/>
  <c r="I113" i="8"/>
  <c r="J113" i="8"/>
  <c r="I114" i="8"/>
  <c r="J114" i="8"/>
  <c r="I115" i="8"/>
  <c r="J115" i="8"/>
  <c r="I116" i="8"/>
  <c r="J116" i="8"/>
  <c r="I117" i="8"/>
  <c r="J117" i="8"/>
  <c r="I118" i="8"/>
  <c r="J118" i="8"/>
  <c r="I119" i="8"/>
  <c r="J119" i="8"/>
  <c r="I120" i="8"/>
  <c r="J120" i="8"/>
  <c r="I121" i="8"/>
  <c r="J121" i="8"/>
  <c r="I122" i="8"/>
  <c r="J122" i="8"/>
  <c r="I123" i="8"/>
  <c r="J123" i="8"/>
  <c r="I124" i="8"/>
  <c r="J124" i="8"/>
  <c r="I125" i="8"/>
  <c r="J125" i="8"/>
  <c r="I126" i="8"/>
  <c r="J126" i="8"/>
  <c r="I127" i="8"/>
  <c r="J127" i="8"/>
  <c r="I128" i="8"/>
  <c r="J128" i="8"/>
  <c r="I129" i="8"/>
  <c r="J129" i="8"/>
  <c r="G17" i="7"/>
  <c r="K22" i="7" s="1"/>
  <c r="E18" i="7"/>
  <c r="G18" i="7"/>
  <c r="K18" i="7"/>
  <c r="E19" i="7"/>
  <c r="E20" i="7" s="1"/>
  <c r="E21" i="7" s="1"/>
  <c r="E22" i="7" s="1"/>
  <c r="E23" i="7" s="1"/>
  <c r="E24" i="7" s="1"/>
  <c r="E25" i="7" s="1"/>
  <c r="E26" i="7" s="1"/>
  <c r="E27" i="7" s="1"/>
  <c r="E28" i="7" s="1"/>
  <c r="E29" i="7" s="1"/>
  <c r="E30" i="7" s="1"/>
  <c r="E31" i="7" s="1"/>
  <c r="E32" i="7" s="1"/>
  <c r="E33" i="7" s="1"/>
  <c r="E34" i="7" s="1"/>
  <c r="E35" i="7" s="1"/>
  <c r="E36" i="7" s="1"/>
  <c r="E37" i="7" s="1"/>
  <c r="E38" i="7" s="1"/>
  <c r="E39" i="7" s="1"/>
  <c r="E40" i="7" s="1"/>
  <c r="E41" i="7" s="1"/>
  <c r="E42" i="7" s="1"/>
  <c r="E43" i="7" s="1"/>
  <c r="E44" i="7" s="1"/>
  <c r="E45" i="7" s="1"/>
  <c r="E46" i="7" s="1"/>
  <c r="E47" i="7" s="1"/>
  <c r="E48" i="7" s="1"/>
  <c r="E49" i="7" s="1"/>
  <c r="E50" i="7" s="1"/>
  <c r="E51" i="7" s="1"/>
  <c r="E52" i="7" s="1"/>
  <c r="E53" i="7" s="1"/>
  <c r="E54" i="7" s="1"/>
  <c r="E55" i="7" s="1"/>
  <c r="E56" i="7" s="1"/>
  <c r="E57" i="7" s="1"/>
  <c r="E58" i="7" s="1"/>
  <c r="E59" i="7" s="1"/>
  <c r="E60" i="7" s="1"/>
  <c r="E61" i="7" s="1"/>
  <c r="E62" i="7" s="1"/>
  <c r="E63" i="7" s="1"/>
  <c r="E64" i="7" s="1"/>
  <c r="E65" i="7" s="1"/>
  <c r="E66" i="7" s="1"/>
  <c r="E67" i="7" s="1"/>
  <c r="E68" i="7" s="1"/>
  <c r="E69" i="7" s="1"/>
  <c r="E70" i="7" s="1"/>
  <c r="E71" i="7" s="1"/>
  <c r="E72" i="7" s="1"/>
  <c r="E73" i="7" s="1"/>
  <c r="E74" i="7" s="1"/>
  <c r="E75" i="7" s="1"/>
  <c r="E76" i="7" s="1"/>
  <c r="E77" i="7" s="1"/>
  <c r="E78" i="7" s="1"/>
  <c r="E79" i="7" s="1"/>
  <c r="E80" i="7" s="1"/>
  <c r="E81" i="7" s="1"/>
  <c r="E82" i="7" s="1"/>
  <c r="E83" i="7" s="1"/>
  <c r="E84" i="7" s="1"/>
  <c r="E85" i="7" s="1"/>
  <c r="E86" i="7" s="1"/>
  <c r="E87" i="7" s="1"/>
  <c r="E88" i="7" s="1"/>
  <c r="E89" i="7" s="1"/>
  <c r="E90" i="7" s="1"/>
  <c r="E91" i="7" s="1"/>
  <c r="E92" i="7" s="1"/>
  <c r="E93" i="7" s="1"/>
  <c r="E94" i="7" s="1"/>
  <c r="E95" i="7" s="1"/>
  <c r="E96" i="7" s="1"/>
  <c r="E97" i="7" s="1"/>
  <c r="E98" i="7" s="1"/>
  <c r="E99" i="7" s="1"/>
  <c r="E100" i="7" s="1"/>
  <c r="E101" i="7" s="1"/>
  <c r="E102" i="7" s="1"/>
  <c r="E103" i="7" s="1"/>
  <c r="E104" i="7" s="1"/>
  <c r="E105" i="7" s="1"/>
  <c r="E106" i="7" s="1"/>
  <c r="E107" i="7" s="1"/>
  <c r="E108" i="7" s="1"/>
  <c r="E109" i="7" s="1"/>
  <c r="E110" i="7" s="1"/>
  <c r="E111" i="7" s="1"/>
  <c r="E112" i="7" s="1"/>
  <c r="E113" i="7" s="1"/>
  <c r="E114" i="7" s="1"/>
  <c r="E115" i="7" s="1"/>
  <c r="E116" i="7" s="1"/>
  <c r="G19" i="7"/>
  <c r="G20" i="7"/>
  <c r="G21" i="7"/>
  <c r="K21" i="7"/>
  <c r="G22" i="7"/>
  <c r="K17" i="7" s="1"/>
  <c r="G23" i="7"/>
  <c r="K24" i="7" s="1"/>
  <c r="G24" i="7"/>
  <c r="G25" i="7"/>
  <c r="G26" i="7"/>
  <c r="K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C32" i="9" l="1"/>
  <c r="C33" i="9"/>
  <c r="C35" i="9" s="1"/>
  <c r="K25" i="7"/>
  <c r="K20" i="7"/>
  <c r="K19" i="7"/>
  <c r="C31" i="7" s="1"/>
  <c r="K23" i="7"/>
  <c r="D17" i="6" l="1"/>
  <c r="C17" i="6"/>
  <c r="C13" i="6"/>
  <c r="J6" i="6"/>
  <c r="J5" i="6"/>
  <c r="I5" i="6"/>
  <c r="J4" i="6"/>
  <c r="I4" i="6"/>
  <c r="H4" i="6"/>
  <c r="J3" i="6"/>
  <c r="I3" i="6"/>
  <c r="H3" i="6"/>
  <c r="G3" i="6"/>
  <c r="D18" i="6" l="1" a="1"/>
  <c r="D18" i="6" s="1"/>
  <c r="D22" i="6"/>
  <c r="E17" i="6"/>
  <c r="C18" i="6" a="1"/>
  <c r="C18" i="6" s="1"/>
  <c r="C22" i="6"/>
  <c r="E2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<sst xmlns="http://schemas.openxmlformats.org/spreadsheetml/2006/main" count="147" uniqueCount="92">
  <si>
    <t>Using the Solvency II correlation matrix provided by regulators means that Helios is using a matrix without knowledge of how it was built and what assumptions are embedded in it. The calibration of the predictive analytics model might not be consistent with the correlation matrix. It is possible that the correlations provided already capture to some extent political risk impacts. Thus, this approach could lead to overestimation of the total economic capital provision. It could also produce unintuitive results that are not consistent with Helios’ historical experience.
The decision to include political risk only under counterparty default risk impacts the results. One can argue that both market risk and counterparty default risk should be adjusted for political risk. This consideration has to be balanced with model complexity and the value added by introducing additional complexity, which might make results difficult to interpret.</t>
  </si>
  <si>
    <t>Basic Solvency Capital Requirement Correlation Factors Matrix</t>
  </si>
  <si>
    <t>Economic Capital Estimates by Risk</t>
  </si>
  <si>
    <t>Prior to Inclusion of Political Risk Provision</t>
  </si>
  <si>
    <t>After Inclusion of Political Risk Provision</t>
  </si>
  <si>
    <t>Risk</t>
  </si>
  <si>
    <t>Solvency Capital Requirement (Market risk)</t>
  </si>
  <si>
    <t>Market risk</t>
  </si>
  <si>
    <t>Solvency Capital Requirement (Counterparty Default risk)</t>
  </si>
  <si>
    <t>Counterparty Default risk</t>
  </si>
  <si>
    <t>Solvency Capital Requirement (Life Underwriting risk)</t>
  </si>
  <si>
    <t>Life Underwriting risk</t>
  </si>
  <si>
    <t>Solvency Capital Requirement (Health Underwriting risk)</t>
  </si>
  <si>
    <t>Health Underwriting risk</t>
  </si>
  <si>
    <t>Balance Sheet</t>
  </si>
  <si>
    <t>Market Value</t>
  </si>
  <si>
    <t>Assets</t>
  </si>
  <si>
    <t>Liabilities</t>
  </si>
  <si>
    <t>Capital</t>
  </si>
  <si>
    <t>Change</t>
  </si>
  <si>
    <t xml:space="preserve">Basic Solvency Capital Requirement </t>
  </si>
  <si>
    <t>&lt;= using MMULT function</t>
  </si>
  <si>
    <t>Solvency Ratio</t>
  </si>
  <si>
    <t>Helios’ solvency ratio decreased by 14% indicating that the investment portfolio is exposed to significant political risk. However, at 73% the ratio is still well above the MCR (minimum capital requirement). Under European requirements, regulators would not act until MCR falls below 45%. Thus, no actions are required after the inclusion of the political risk economic capital provision based on the defined capital requirement actions by jurisdiction under Solvency II.</t>
  </si>
  <si>
    <t>Part c(i)</t>
  </si>
  <si>
    <t>Part c(ii)</t>
  </si>
  <si>
    <t>Part c(iii)</t>
  </si>
  <si>
    <t>Part c(iv)</t>
  </si>
  <si>
    <t>Expected Shortfall</t>
  </si>
  <si>
    <t>10th Highest Loss</t>
  </si>
  <si>
    <t>9th Highest Loss</t>
  </si>
  <si>
    <t>8th Highest Loss</t>
  </si>
  <si>
    <t>Alpha</t>
  </si>
  <si>
    <t>7th Highest Loss</t>
  </si>
  <si>
    <t>Number of Simulated Losses</t>
  </si>
  <si>
    <t>6th Highest Loss</t>
  </si>
  <si>
    <t>Parameters</t>
  </si>
  <si>
    <t>5th Highest Loss</t>
  </si>
  <si>
    <t>4th Highest Loss</t>
  </si>
  <si>
    <t>3rd Highest Loss</t>
  </si>
  <si>
    <t>Theta θ</t>
  </si>
  <si>
    <t>2nd Highest Loss</t>
  </si>
  <si>
    <t>Tau τ</t>
  </si>
  <si>
    <t>Highest Loss</t>
  </si>
  <si>
    <t>Weibull Distribution Parameters</t>
  </si>
  <si>
    <t>Losses</t>
  </si>
  <si>
    <t>F(x)</t>
  </si>
  <si>
    <t>List</t>
  </si>
  <si>
    <t>Question 2(b)(ii) - Calculate the Expected Shortfall at a 90% confidence level by using the losses calculated above.</t>
  </si>
  <si>
    <t>Question 2(b)(i) - Calculate the loss amounts based on the Weibull distribution with the given parameters by using the simulated percentiles in the Excel workbook.</t>
  </si>
  <si>
    <t xml:space="preserve">                   your line of thinking.</t>
  </si>
  <si>
    <t xml:space="preserve">                   hard-coded figures and maximize the number of interim steps in the calculations that would demonstrate </t>
  </si>
  <si>
    <t xml:space="preserve">                   These cells should contain formulas with links to other calculations in the worksheet.  Minimize the use of   </t>
  </si>
  <si>
    <t xml:space="preserve">                  (3) enter the final answer in some or all of the cells highlighted in yellow, as applicable in each circumstance.  </t>
  </si>
  <si>
    <t xml:space="preserve">                  (2) show the necessary interim calculations, adding rows and / or columns, if necessary, and </t>
  </si>
  <si>
    <t xml:space="preserve">Instructions: For each question part requiring an answer in Excel, (1) clearly identify the inputs to the calculations, </t>
  </si>
  <si>
    <t>carefully considered</t>
  </si>
  <si>
    <t>The value of intangibles, such as Goodwill, should we well understood and</t>
  </si>
  <si>
    <t>additional value will be created by new sales</t>
  </si>
  <si>
    <t>If the new sales return on investment  is equal to the hurdle rate, then no</t>
  </si>
  <si>
    <t>company value should be considered carefully</t>
  </si>
  <si>
    <t>A robust method for projecting new business and it's contribution to overall</t>
  </si>
  <si>
    <t>the company, and thus the purchase price, must be carefully evaluated</t>
  </si>
  <si>
    <t>An understanding of the contribution of new business to the overall value of</t>
  </si>
  <si>
    <t>determine an actuarial appraisal value</t>
  </si>
  <si>
    <t>Embedded Value must be viewed as a portion of the whole when used to</t>
  </si>
  <si>
    <t>Part (c)(iv)</t>
  </si>
  <si>
    <t>Equality</t>
  </si>
  <si>
    <t>Locked-In Capital ($Millions)</t>
  </si>
  <si>
    <t>Part (c)(iii)</t>
  </si>
  <si>
    <t>PV of Hurdle Rate x Change in Capital ($Millions)</t>
  </si>
  <si>
    <t>Part (c)(ii)</t>
  </si>
  <si>
    <t>PV of Increase In Capital ($Millions)</t>
  </si>
  <si>
    <t>Part (c)(i)</t>
  </si>
  <si>
    <t>Risk-Free Rate</t>
  </si>
  <si>
    <t>Hurdle Rate</t>
  </si>
  <si>
    <t>v^t</t>
  </si>
  <si>
    <t>IncrCapital</t>
  </si>
  <si>
    <t>Year</t>
  </si>
  <si>
    <t>($Millions)</t>
  </si>
  <si>
    <t>Date</t>
  </si>
  <si>
    <t>Question 2(c)(iv) - Evaluate what additional information is needed to make a recommendation about whether to purchase ABC</t>
  </si>
  <si>
    <t>Question 2(c)(iii) - Calculate Locked-in Capital.</t>
  </si>
  <si>
    <t>Question 2(c)(ii) - Calculate the Present Value of Hurdle Rate Multiplied by the Change in Capital.</t>
  </si>
  <si>
    <t>Question 2(c)(i) - Calculate the Present Value of Increase in Capital.</t>
  </si>
  <si>
    <t>·        Projected Capital: Provided for each year over 100 years; the projected capital on and after 12/31/2124 is assumed to be 0</t>
  </si>
  <si>
    <t>·        Risk-Free Rate: 10%</t>
  </si>
  <si>
    <t>·        Hurdle Rate: 15%</t>
  </si>
  <si>
    <t>You are given the following assumptions:</t>
  </si>
  <si>
    <t>PV of Increase in Capital = LockedIN Capital + PV of Hurdle Rate Multiplied by the Change in Capital</t>
  </si>
  <si>
    <t>Your manager asks you to use the given information to demonstrate the following equality by performing the calculations of each of the following components:</t>
  </si>
  <si>
    <t>The Profits to Shareholders Method and the Cost of Capital Method are two approaches for calculating Embedded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</si>
</sst>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44" formatCode="_(&quot;$&quot;* #,##0.00_);_(&quot;$&quot;* \(#,##0.00\);_(&quot;$&quot;* &quot;-&quot;??_);_(@_)"/>
    <numFmt numFmtId="43" formatCode="_(* #,##0.00_);_(* \(#,##0.00\);_(* &quot;-&quot;??_);_(@_)"/>
    <numFmt numFmtId="164" formatCode="0.000"/>
    <numFmt numFmtId="165" formatCode="&quot;$&quot;#,##0"/>
    <numFmt numFmtId="166" formatCode="_(* #,##0_);_(* \(#,##0\);_(* &quot;-&quot;??_);_(@_)"/>
    <numFmt numFmtId="167" formatCode="#,##0.000000"/>
  </numFmts>
  <fonts count="27" x14ac:knownFonts="1">
    <font>
      <sz val="11"/>
      <color theme="1"/>
      <name val="Calibri"/>
      <family val="2"/>
      <scheme val="minor"/>
    </font>
    <font>
      <sz val="11"/>
      <color theme="1"/>
      <name val="Calibri"/>
      <family val="2"/>
      <scheme val="minor"/>
    </font>
    <font>
      <sz val="10"/>
      <name val="Arial"/>
      <family val="2"/>
    </font>
    <font>
      <sz val="12"/>
      <color theme="1"/>
      <name val="Calibri"/>
      <family val="2"/>
      <scheme val="minor"/>
    </font>
    <font>
      <b/>
      <sz val="12"/>
      <color theme="1"/>
      <name val="Calibri"/>
      <family val="2"/>
      <scheme val="minor"/>
    </font>
    <font>
      <b/>
      <sz val="12"/>
      <name val="Calibri"/>
      <family val="2"/>
      <scheme val="minor"/>
    </font>
    <font>
      <sz val="12"/>
      <color rgb="FF000000"/>
      <name val="Calibri"/>
      <family val="2"/>
      <scheme val="minor"/>
    </font>
    <font>
      <b/>
      <u/>
      <sz val="12"/>
      <color theme="1"/>
      <name val="Calibri"/>
      <family val="2"/>
      <scheme val="minor"/>
    </font>
    <font>
      <sz val="11"/>
      <color theme="1"/>
      <name val="Calibri"/>
      <family val="2"/>
    </font>
    <font>
      <sz val="11"/>
      <name val="Calibri"/>
      <family val="2"/>
    </font>
    <font>
      <sz val="11"/>
      <color rgb="FF000000"/>
      <name val="Calibri"/>
      <family val="2"/>
    </font>
    <font>
      <b/>
      <sz val="11"/>
      <color theme="1"/>
      <name val="Calibri"/>
      <family val="2"/>
    </font>
    <font>
      <sz val="10"/>
      <color rgb="FF000000"/>
      <name val="Calibri"/>
      <family val="2"/>
      <scheme val="minor"/>
    </font>
    <font>
      <sz val="10"/>
      <color theme="4" tint="-0.249977111117893"/>
      <name val="Calibri"/>
      <family val="2"/>
      <scheme val="minor"/>
    </font>
    <font>
      <sz val="11"/>
      <color theme="4" tint="-0.249977111117893"/>
      <name val="Calibri"/>
      <family val="2"/>
      <scheme val="minor"/>
    </font>
    <font>
      <b/>
      <sz val="11"/>
      <color rgb="FF000000"/>
      <name val="Calibri"/>
      <family val="2"/>
    </font>
    <font>
      <b/>
      <i/>
      <sz val="11"/>
      <color rgb="FF000000"/>
      <name val="Calibri"/>
      <family val="2"/>
    </font>
    <font>
      <i/>
      <sz val="11"/>
      <color theme="1"/>
      <name val="Times New Roman"/>
      <family val="1"/>
    </font>
    <font>
      <sz val="10"/>
      <color rgb="FF0000FF"/>
      <name val="Calibri"/>
      <family val="2"/>
      <scheme val="minor"/>
    </font>
    <font>
      <b/>
      <sz val="11"/>
      <name val="Calibri"/>
      <family val="2"/>
    </font>
    <font>
      <b/>
      <sz val="10"/>
      <color rgb="FF0000FF"/>
      <name val="Calibri"/>
      <family val="2"/>
      <scheme val="minor"/>
    </font>
    <font>
      <sz val="11"/>
      <name val="Calibri"/>
      <family val="2"/>
      <scheme val="minor"/>
    </font>
    <font>
      <b/>
      <i/>
      <sz val="11"/>
      <name val="Calibri"/>
      <family val="2"/>
      <scheme val="minor"/>
    </font>
    <font>
      <sz val="11"/>
      <color rgb="FF000000"/>
      <name val="Calibri"/>
      <family val="2"/>
      <scheme val="minor"/>
    </font>
    <font>
      <b/>
      <i/>
      <sz val="11"/>
      <color rgb="FF000000"/>
      <name val="Calibri"/>
      <family val="2"/>
      <scheme val="minor"/>
    </font>
    <font>
      <b/>
      <sz val="11"/>
      <name val="Calibri"/>
      <family val="2"/>
      <scheme val="minor"/>
    </font>
    <font>
      <b/>
      <i/>
      <sz val="11"/>
      <name val="Calibri"/>
      <family val="2"/>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
      <patternFill patternType="solid">
        <fgColor rgb="FFFF99FF"/>
        <bgColor indexed="64"/>
      </patternFill>
    </fill>
  </fills>
  <borders count="23">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rgb="FF000000"/>
      </left>
      <right style="thin">
        <color rgb="FF000000"/>
      </right>
      <top style="thin">
        <color rgb="FF000000"/>
      </top>
      <bottom style="thin">
        <color rgb="FF000000"/>
      </bottom>
      <diagonal/>
    </border>
  </borders>
  <cellStyleXfs count="11">
    <xf numFmtId="0" fontId="0" fillId="0" borderId="0"/>
    <xf numFmtId="0" fontId="2"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 fillId="0" borderId="0"/>
  </cellStyleXfs>
  <cellXfs count="128">
    <xf numFmtId="0" fontId="0" fillId="0" borderId="0" xfId="0"/>
    <xf numFmtId="0" fontId="3" fillId="0" borderId="0" xfId="0" applyFont="1"/>
    <xf numFmtId="0" fontId="4" fillId="0" borderId="0" xfId="0" applyFont="1" applyAlignment="1">
      <alignment horizontal="right"/>
    </xf>
    <xf numFmtId="0" fontId="3" fillId="0" borderId="0" xfId="0" applyFont="1" applyAlignment="1">
      <alignment horizontal="center"/>
    </xf>
    <xf numFmtId="0" fontId="4" fillId="0" borderId="0" xfId="0" applyFont="1"/>
    <xf numFmtId="0" fontId="4" fillId="0" borderId="3" xfId="0" applyFont="1" applyBorder="1" applyAlignment="1">
      <alignment vertical="center" wrapText="1"/>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164" fontId="5" fillId="0" borderId="3" xfId="0" applyNumberFormat="1" applyFont="1" applyBorder="1" applyAlignment="1">
      <alignment horizontal="center" vertical="center" wrapText="1"/>
    </xf>
    <xf numFmtId="0" fontId="3" fillId="0" borderId="3" xfId="0" applyFont="1" applyBorder="1"/>
    <xf numFmtId="5" fontId="3" fillId="0" borderId="3" xfId="4" applyNumberFormat="1" applyFont="1" applyFill="1" applyBorder="1" applyAlignment="1">
      <alignment horizontal="right"/>
    </xf>
    <xf numFmtId="164" fontId="6" fillId="0" borderId="3" xfId="0" applyNumberFormat="1" applyFont="1" applyBorder="1" applyAlignment="1">
      <alignment horizontal="left" vertical="center" wrapText="1"/>
    </xf>
    <xf numFmtId="39" fontId="6" fillId="0" borderId="3" xfId="3" applyNumberFormat="1" applyFont="1" applyFill="1" applyBorder="1" applyAlignment="1">
      <alignment vertical="center" wrapText="1"/>
    </xf>
    <xf numFmtId="39" fontId="6" fillId="0" borderId="3" xfId="0" applyNumberFormat="1" applyFont="1" applyBorder="1" applyAlignment="1">
      <alignment horizontal="right" vertical="center" wrapText="1"/>
    </xf>
    <xf numFmtId="9" fontId="3" fillId="0" borderId="0" xfId="5" applyFont="1"/>
    <xf numFmtId="39" fontId="6" fillId="0" borderId="3" xfId="3" applyNumberFormat="1" applyFont="1" applyFill="1" applyBorder="1" applyAlignment="1">
      <alignment horizontal="right" vertical="center" wrapText="1"/>
    </xf>
    <xf numFmtId="5" fontId="3" fillId="0" borderId="0" xfId="4" applyNumberFormat="1" applyFont="1" applyFill="1" applyAlignment="1">
      <alignment horizontal="right"/>
    </xf>
    <xf numFmtId="0" fontId="4" fillId="0" borderId="3" xfId="0" applyFont="1" applyBorder="1"/>
    <xf numFmtId="0" fontId="4" fillId="0" borderId="3" xfId="0" applyFont="1" applyBorder="1" applyAlignment="1">
      <alignment horizontal="center"/>
    </xf>
    <xf numFmtId="5" fontId="3" fillId="0" borderId="3" xfId="3" applyNumberFormat="1" applyFont="1" applyFill="1" applyBorder="1"/>
    <xf numFmtId="5" fontId="3" fillId="0" borderId="0" xfId="3" applyNumberFormat="1" applyFont="1" applyFill="1"/>
    <xf numFmtId="5" fontId="4" fillId="0" borderId="0" xfId="3" applyNumberFormat="1" applyFont="1" applyFill="1"/>
    <xf numFmtId="5" fontId="3" fillId="0" borderId="0" xfId="0" applyNumberFormat="1" applyFont="1"/>
    <xf numFmtId="165" fontId="3" fillId="0" borderId="0" xfId="0" applyNumberFormat="1" applyFont="1"/>
    <xf numFmtId="0" fontId="7" fillId="0" borderId="0" xfId="0" applyFont="1"/>
    <xf numFmtId="5" fontId="3" fillId="2" borderId="3" xfId="0" applyNumberFormat="1" applyFont="1" applyFill="1" applyBorder="1"/>
    <xf numFmtId="166" fontId="4" fillId="0" borderId="0" xfId="3" applyNumberFormat="1" applyFont="1"/>
    <xf numFmtId="9" fontId="3" fillId="2" borderId="3" xfId="0" applyNumberFormat="1" applyFont="1" applyFill="1" applyBorder="1" applyAlignment="1">
      <alignment horizontal="center"/>
    </xf>
    <xf numFmtId="0" fontId="4" fillId="0" borderId="3" xfId="0" applyFont="1" applyBorder="1" applyAlignment="1">
      <alignment horizontal="center" vertical="center"/>
    </xf>
    <xf numFmtId="0" fontId="3" fillId="0" borderId="1" xfId="0" applyFont="1" applyBorder="1"/>
    <xf numFmtId="0" fontId="4" fillId="0" borderId="1" xfId="0" applyFont="1" applyBorder="1"/>
    <xf numFmtId="0" fontId="4" fillId="0" borderId="2" xfId="0" applyFont="1" applyBorder="1" applyAlignment="1">
      <alignment horizontal="center"/>
    </xf>
    <xf numFmtId="0" fontId="4" fillId="0" borderId="0" xfId="0" applyFont="1" applyAlignment="1">
      <alignment horizontal="center"/>
    </xf>
    <xf numFmtId="0" fontId="0" fillId="0" borderId="12" xfId="0" applyBorder="1" applyAlignment="1">
      <alignment vertical="top" wrapText="1"/>
    </xf>
    <xf numFmtId="0" fontId="0" fillId="0" borderId="13" xfId="0" applyBorder="1" applyAlignment="1">
      <alignment vertical="top" wrapText="1"/>
    </xf>
    <xf numFmtId="0" fontId="0" fillId="0" borderId="0" xfId="0" applyAlignment="1">
      <alignment vertical="top" wrapText="1"/>
    </xf>
    <xf numFmtId="0" fontId="2" fillId="0" borderId="0" xfId="1"/>
    <xf numFmtId="0" fontId="9" fillId="0" borderId="0" xfId="1" applyFont="1"/>
    <xf numFmtId="4" fontId="8" fillId="2" borderId="0" xfId="1" applyNumberFormat="1" applyFont="1" applyFill="1"/>
    <xf numFmtId="10" fontId="8" fillId="0" borderId="0" xfId="1" applyNumberFormat="1" applyFont="1"/>
    <xf numFmtId="0" fontId="8" fillId="0" borderId="0" xfId="1" applyFont="1"/>
    <xf numFmtId="43" fontId="9" fillId="0" borderId="0" xfId="6" applyFont="1"/>
    <xf numFmtId="0" fontId="10" fillId="0" borderId="0" xfId="1" applyFont="1"/>
    <xf numFmtId="4" fontId="8" fillId="2" borderId="14" xfId="1" applyNumberFormat="1" applyFont="1" applyFill="1" applyBorder="1"/>
    <xf numFmtId="0" fontId="11" fillId="0" borderId="15" xfId="1" applyFont="1" applyBorder="1"/>
    <xf numFmtId="0" fontId="13" fillId="0" borderId="0" xfId="7" applyFont="1"/>
    <xf numFmtId="9" fontId="13" fillId="0" borderId="0" xfId="7" applyNumberFormat="1" applyFont="1"/>
    <xf numFmtId="43" fontId="14" fillId="0" borderId="0" xfId="8" applyFont="1"/>
    <xf numFmtId="0" fontId="14" fillId="0" borderId="0" xfId="7" applyFont="1"/>
    <xf numFmtId="0" fontId="8" fillId="0" borderId="0" xfId="1" quotePrefix="1" applyFont="1"/>
    <xf numFmtId="9" fontId="8" fillId="0" borderId="16" xfId="1" applyNumberFormat="1" applyFont="1" applyBorder="1"/>
    <xf numFmtId="0" fontId="8" fillId="0" borderId="17" xfId="1" applyFont="1" applyBorder="1"/>
    <xf numFmtId="0" fontId="8" fillId="0" borderId="18" xfId="1" applyFont="1" applyBorder="1"/>
    <xf numFmtId="0" fontId="8" fillId="0" borderId="19" xfId="1" applyFont="1" applyBorder="1"/>
    <xf numFmtId="0" fontId="9" fillId="0" borderId="20" xfId="1" applyFont="1" applyBorder="1"/>
    <xf numFmtId="0" fontId="15" fillId="0" borderId="21" xfId="1" applyFont="1" applyBorder="1"/>
    <xf numFmtId="0" fontId="8" fillId="0" borderId="16" xfId="1" applyFont="1" applyBorder="1"/>
    <xf numFmtId="0" fontId="11" fillId="0" borderId="21" xfId="1" applyFont="1" applyBorder="1"/>
    <xf numFmtId="0" fontId="11" fillId="0" borderId="0" xfId="1" applyFont="1" applyAlignment="1">
      <alignment horizontal="center"/>
    </xf>
    <xf numFmtId="3" fontId="11" fillId="0" borderId="0" xfId="1" applyNumberFormat="1" applyFont="1" applyAlignment="1">
      <alignment horizontal="center"/>
    </xf>
    <xf numFmtId="0" fontId="10" fillId="0" borderId="0" xfId="1" applyFont="1" applyAlignment="1">
      <alignment wrapText="1"/>
    </xf>
    <xf numFmtId="0" fontId="9" fillId="0" borderId="0" xfId="1" applyFont="1" applyAlignment="1">
      <alignment horizontal="left"/>
    </xf>
    <xf numFmtId="0" fontId="16" fillId="0" borderId="0" xfId="1" applyFont="1" applyAlignment="1">
      <alignment horizontal="left"/>
    </xf>
    <xf numFmtId="0" fontId="8" fillId="0" borderId="0" xfId="9" applyFont="1"/>
    <xf numFmtId="0" fontId="8" fillId="0" borderId="0" xfId="9" applyFont="1" applyAlignment="1">
      <alignment horizontal="center"/>
    </xf>
    <xf numFmtId="0" fontId="17" fillId="0" borderId="0" xfId="10" applyFont="1"/>
    <xf numFmtId="0" fontId="2" fillId="0" borderId="0" xfId="1" applyAlignment="1">
      <alignment horizontal="center"/>
    </xf>
    <xf numFmtId="167" fontId="18" fillId="0" borderId="0" xfId="7" applyNumberFormat="1" applyFont="1"/>
    <xf numFmtId="2" fontId="18" fillId="0" borderId="0" xfId="7" applyNumberFormat="1" applyFont="1"/>
    <xf numFmtId="2" fontId="8" fillId="0" borderId="0" xfId="1" applyNumberFormat="1" applyFont="1"/>
    <xf numFmtId="14" fontId="8" fillId="0" borderId="0" xfId="1" applyNumberFormat="1" applyFont="1"/>
    <xf numFmtId="0" fontId="9" fillId="2" borderId="7" xfId="0" applyFont="1" applyFill="1" applyBorder="1" applyAlignment="1">
      <alignment vertical="top" wrapText="1"/>
    </xf>
    <xf numFmtId="0" fontId="9" fillId="2" borderId="6" xfId="0" applyFont="1" applyFill="1" applyBorder="1" applyAlignment="1">
      <alignment vertical="top" wrapText="1"/>
    </xf>
    <xf numFmtId="0" fontId="9" fillId="2" borderId="11" xfId="0" applyFont="1" applyFill="1" applyBorder="1" applyAlignment="1">
      <alignment vertical="top" wrapText="1"/>
    </xf>
    <xf numFmtId="0" fontId="9" fillId="2" borderId="10" xfId="0" applyFont="1" applyFill="1" applyBorder="1" applyAlignment="1">
      <alignment vertical="top" wrapText="1"/>
    </xf>
    <xf numFmtId="0" fontId="9" fillId="2" borderId="0" xfId="0" applyFont="1" applyFill="1" applyAlignment="1">
      <alignment vertical="top" wrapText="1"/>
    </xf>
    <xf numFmtId="0" fontId="9" fillId="2" borderId="9" xfId="0" applyFont="1" applyFill="1" applyBorder="1" applyAlignment="1">
      <alignment vertical="top" wrapText="1"/>
    </xf>
    <xf numFmtId="0" fontId="0" fillId="2" borderId="9" xfId="0" applyFill="1" applyBorder="1"/>
    <xf numFmtId="0" fontId="0" fillId="3" borderId="10" xfId="0" applyFill="1" applyBorder="1"/>
    <xf numFmtId="0" fontId="0" fillId="3" borderId="0" xfId="0" applyFill="1"/>
    <xf numFmtId="0" fontId="0" fillId="3" borderId="9" xfId="0" applyFill="1" applyBorder="1"/>
    <xf numFmtId="0" fontId="9" fillId="2" borderId="5" xfId="0" applyFont="1" applyFill="1" applyBorder="1" applyAlignment="1">
      <alignment vertical="top" wrapText="1"/>
    </xf>
    <xf numFmtId="0" fontId="9" fillId="2" borderId="4" xfId="0" applyFont="1" applyFill="1" applyBorder="1" applyAlignment="1">
      <alignment vertical="top" wrapText="1"/>
    </xf>
    <xf numFmtId="0" fontId="0" fillId="2" borderId="8" xfId="0" applyFill="1" applyBorder="1"/>
    <xf numFmtId="0" fontId="19" fillId="0" borderId="0" xfId="0" applyFont="1" applyAlignment="1">
      <alignment horizontal="center"/>
    </xf>
    <xf numFmtId="167" fontId="8" fillId="0" borderId="22" xfId="1" applyNumberFormat="1" applyFont="1" applyBorder="1"/>
    <xf numFmtId="0" fontId="8" fillId="0" borderId="22" xfId="1" applyFont="1" applyBorder="1"/>
    <xf numFmtId="4" fontId="8" fillId="2" borderId="22" xfId="1" applyNumberFormat="1" applyFont="1" applyFill="1" applyBorder="1"/>
    <xf numFmtId="9" fontId="8" fillId="0" borderId="22" xfId="1" applyNumberFormat="1" applyFont="1" applyBorder="1"/>
    <xf numFmtId="0" fontId="18" fillId="0" borderId="0" xfId="7" applyFont="1" applyAlignment="1">
      <alignment horizontal="center"/>
    </xf>
    <xf numFmtId="0" fontId="20" fillId="0" borderId="0" xfId="7" applyFont="1" applyAlignment="1">
      <alignment horizontal="center"/>
    </xf>
    <xf numFmtId="0" fontId="11" fillId="0" borderId="0" xfId="1" applyFont="1" applyAlignment="1">
      <alignment horizontal="right"/>
    </xf>
    <xf numFmtId="0" fontId="11" fillId="0" borderId="0" xfId="1" applyFont="1"/>
    <xf numFmtId="0" fontId="10" fillId="0" borderId="0" xfId="1" applyFont="1" applyAlignment="1">
      <alignment horizontal="center" vertical="center"/>
    </xf>
    <xf numFmtId="0" fontId="16" fillId="0" borderId="0" xfId="1" applyFont="1" applyAlignment="1">
      <alignment horizontal="left" vertical="center"/>
    </xf>
    <xf numFmtId="0" fontId="10" fillId="0" borderId="0" xfId="0" applyFont="1" applyAlignment="1">
      <alignment horizontal="left" vertical="center"/>
    </xf>
    <xf numFmtId="0" fontId="21" fillId="0" borderId="0" xfId="0" applyFont="1"/>
    <xf numFmtId="0" fontId="22" fillId="0" borderId="0" xfId="0" applyFont="1"/>
    <xf numFmtId="0" fontId="23" fillId="0" borderId="0" xfId="0" applyFont="1" applyAlignment="1">
      <alignment horizontal="left" vertical="center"/>
    </xf>
    <xf numFmtId="0" fontId="24" fillId="0" borderId="0" xfId="0" applyFont="1" applyAlignment="1">
      <alignment horizontal="left" vertical="center"/>
    </xf>
    <xf numFmtId="0" fontId="25" fillId="0" borderId="0" xfId="0" applyFont="1" applyAlignment="1">
      <alignment horizontal="left" vertical="center" indent="9"/>
    </xf>
    <xf numFmtId="0" fontId="25" fillId="0" borderId="0" xfId="0" applyFont="1"/>
    <xf numFmtId="0" fontId="26" fillId="0" borderId="0" xfId="0" applyFont="1"/>
    <xf numFmtId="2" fontId="8" fillId="4" borderId="0" xfId="1" applyNumberFormat="1" applyFont="1" applyFill="1"/>
    <xf numFmtId="167" fontId="8" fillId="4" borderId="22" xfId="1" applyNumberFormat="1" applyFont="1" applyFill="1" applyBorder="1"/>
    <xf numFmtId="4" fontId="8" fillId="5" borderId="22" xfId="1" applyNumberFormat="1" applyFont="1" applyFill="1" applyBorder="1"/>
    <xf numFmtId="0" fontId="8" fillId="5" borderId="22" xfId="1" applyFont="1" applyFill="1" applyBorder="1"/>
    <xf numFmtId="9" fontId="8" fillId="4" borderId="22" xfId="1" applyNumberFormat="1" applyFont="1" applyFill="1" applyBorder="1"/>
    <xf numFmtId="0" fontId="16" fillId="0" borderId="0" xfId="1" applyFont="1" applyAlignment="1">
      <alignment horizontal="left" wrapText="1"/>
    </xf>
    <xf numFmtId="0" fontId="22" fillId="0" borderId="0" xfId="0" applyFont="1" applyAlignment="1">
      <alignment horizontal="center"/>
    </xf>
    <xf numFmtId="0" fontId="3" fillId="2" borderId="8" xfId="0" applyFont="1" applyFill="1" applyBorder="1" applyAlignment="1">
      <alignment horizontal="left" wrapText="1"/>
    </xf>
    <xf numFmtId="0" fontId="3" fillId="2" borderId="4" xfId="0" applyFont="1" applyFill="1" applyBorder="1" applyAlignment="1">
      <alignment horizontal="left" wrapText="1"/>
    </xf>
    <xf numFmtId="0" fontId="3" fillId="2" borderId="5" xfId="0" applyFont="1" applyFill="1" applyBorder="1" applyAlignment="1">
      <alignment horizontal="lef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10" xfId="0" applyFont="1" applyFill="1" applyBorder="1" applyAlignment="1">
      <alignment horizontal="left" wrapText="1"/>
    </xf>
    <xf numFmtId="0" fontId="3" fillId="2" borderId="11" xfId="0" applyFont="1" applyFill="1" applyBorder="1" applyAlignment="1">
      <alignment horizontal="left" wrapText="1"/>
    </xf>
    <xf numFmtId="0" fontId="3" fillId="2" borderId="6" xfId="0" applyFont="1" applyFill="1" applyBorder="1" applyAlignment="1">
      <alignment horizontal="left" wrapText="1"/>
    </xf>
    <xf numFmtId="0" fontId="3" fillId="2" borderId="7" xfId="0" applyFont="1" applyFill="1" applyBorder="1" applyAlignment="1">
      <alignment horizontal="left" wrapText="1"/>
    </xf>
    <xf numFmtId="0" fontId="0" fillId="2" borderId="8" xfId="0" applyFill="1" applyBorder="1" applyAlignment="1">
      <alignment horizontal="left" vertical="top"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2" borderId="9" xfId="0" applyFill="1" applyBorder="1" applyAlignment="1">
      <alignment horizontal="left" vertical="top" wrapText="1"/>
    </xf>
    <xf numFmtId="0" fontId="0" fillId="2" borderId="0" xfId="0" applyFill="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6" xfId="0" applyFill="1" applyBorder="1" applyAlignment="1">
      <alignment horizontal="left" vertical="top" wrapText="1"/>
    </xf>
    <xf numFmtId="0" fontId="0" fillId="2" borderId="7" xfId="0" applyFill="1" applyBorder="1" applyAlignment="1">
      <alignment horizontal="left" vertical="top" wrapText="1"/>
    </xf>
  </cellXfs>
  <cellStyles count="11">
    <cellStyle name="Comma" xfId="3" builtinId="3"/>
    <cellStyle name="Comma 2" xfId="8" xr:uid="{F555489E-FB16-445B-870F-DCDA5A29E122}"/>
    <cellStyle name="Comma 3" xfId="6" xr:uid="{398C6D68-D6A8-4660-81C4-7DA91B5AF237}"/>
    <cellStyle name="Currency" xfId="4" builtinId="4"/>
    <cellStyle name="Normal" xfId="0" builtinId="0"/>
    <cellStyle name="Normal 2" xfId="1" xr:uid="{82D6B05D-1C47-4377-8A7A-4035FBC6C982}"/>
    <cellStyle name="Normal 2 2" xfId="9" xr:uid="{7D622C27-0B86-4E98-99C0-74FE209E12C4}"/>
    <cellStyle name="Normal 3" xfId="7" xr:uid="{6512C433-78EA-43E8-9479-3C7AFE31F262}"/>
    <cellStyle name="Normal 5" xfId="10" xr:uid="{04ABCDD5-E38C-42B0-A4B5-386ECE59F7A1}"/>
    <cellStyle name="Normal 9" xfId="2" xr:uid="{AC7533CB-F92B-4FFF-BB80-9C95B43787EC}"/>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13</xdr:col>
      <xdr:colOff>469900</xdr:colOff>
      <xdr:row>17</xdr:row>
      <xdr:rowOff>12700</xdr:rowOff>
    </xdr:from>
    <xdr:ext cx="4876800" cy="4133850"/>
    <xdr:pic>
      <xdr:nvPicPr>
        <xdr:cNvPr id="2" name="image2.png" title="Image">
          <a:extLst>
            <a:ext uri="{FF2B5EF4-FFF2-40B4-BE49-F238E27FC236}">
              <a16:creationId xmlns:a16="http://schemas.microsoft.com/office/drawing/2014/main" id="{CF646BF4-2927-49F7-8D26-F41644200068}"/>
            </a:ext>
          </a:extLst>
        </xdr:cNvPr>
        <xdr:cNvPicPr preferRelativeResize="0"/>
      </xdr:nvPicPr>
      <xdr:blipFill>
        <a:blip xmlns:r="http://schemas.openxmlformats.org/officeDocument/2006/relationships" r:embed="rId1" cstate="print"/>
        <a:stretch>
          <a:fillRect/>
        </a:stretch>
      </xdr:blipFill>
      <xdr:spPr>
        <a:xfrm>
          <a:off x="8147050" y="3251200"/>
          <a:ext cx="4876800" cy="4133850"/>
        </a:xfrm>
        <a:prstGeom prst="rect">
          <a:avLst/>
        </a:prstGeom>
        <a:noFill/>
      </xdr:spPr>
    </xdr:pic>
    <xdr:clientData fLocksWithSheet="0"/>
  </xdr:oneCellAnchor>
  <xdr:oneCellAnchor>
    <xdr:from>
      <xdr:col>12</xdr:col>
      <xdr:colOff>317500</xdr:colOff>
      <xdr:row>32</xdr:row>
      <xdr:rowOff>69850</xdr:rowOff>
    </xdr:from>
    <xdr:ext cx="13716000" cy="4857750"/>
    <xdr:pic>
      <xdr:nvPicPr>
        <xdr:cNvPr id="3" name="image1.png" title="Image">
          <a:extLst>
            <a:ext uri="{FF2B5EF4-FFF2-40B4-BE49-F238E27FC236}">
              <a16:creationId xmlns:a16="http://schemas.microsoft.com/office/drawing/2014/main" id="{90DAC054-7C7A-4835-A180-2712C26C10B1}"/>
            </a:ext>
          </a:extLst>
        </xdr:cNvPr>
        <xdr:cNvPicPr preferRelativeResize="0"/>
      </xdr:nvPicPr>
      <xdr:blipFill>
        <a:blip xmlns:r="http://schemas.openxmlformats.org/officeDocument/2006/relationships" r:embed="rId2" cstate="print"/>
        <a:stretch>
          <a:fillRect/>
        </a:stretch>
      </xdr:blipFill>
      <xdr:spPr>
        <a:xfrm>
          <a:off x="7404100" y="6165850"/>
          <a:ext cx="13716000" cy="485775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rwon\Downloads\BigBen_Financials-%20Fall%202025_CFE101_ERM%20(1).xlsx" TargetMode="External"/><Relationship Id="rId1" Type="http://schemas.openxmlformats.org/officeDocument/2006/relationships/externalLinkPath" Target="https://stancorp-my.sharepoint.com/Users/krwon/Downloads/BigBen_Financials-%20Fall%202025_CFE101_ERM%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jeliz\Downloads\2020%20CFEFD%20-%20Rubric%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puts"/>
      <sheetName val="Income_Stmt ERM"/>
      <sheetName val="Balance_Sheet ERM"/>
      <sheetName val="Value at Risk ERM"/>
      <sheetName val="Economic Capital ERM"/>
      <sheetName val="Liability Maturity ERM"/>
      <sheetName val="Asset Maturity ERM"/>
      <sheetName val="Engagement ERM"/>
      <sheetName val="Income_Stmt for FD"/>
      <sheetName val="Balance_Sheet for FD"/>
      <sheetName val="Income_Stmt for SDM"/>
      <sheetName val="Balance_Sheet for SDM"/>
      <sheetName val="Changes in Equity for SDM"/>
      <sheetName val="AUM for SDM"/>
      <sheetName val="Trading Income for SDM"/>
      <sheetName val="DB_IS"/>
      <sheetName val="DB_BS"/>
      <sheetName val="DB_CF"/>
      <sheetName val="DB_EC"/>
      <sheetName val="DB_Financial Summary"/>
      <sheetName val="DB_Net Revenues"/>
      <sheetName val="DB_Asset Maturity"/>
      <sheetName val="DB Liab Maturity"/>
      <sheetName val="Sheet4"/>
      <sheetName val="earnings_per_common_share"/>
    </sheetNames>
    <sheetDataSet>
      <sheetData sheetId="0" refreshError="1">
        <row r="1">
          <cell r="B1">
            <v>2021</v>
          </cell>
        </row>
        <row r="2">
          <cell r="B2">
            <v>37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ample1"/>
      <sheetName val="syllabus list"/>
    </sheetNames>
    <sheetDataSet>
      <sheetData sheetId="0"/>
      <sheetData sheetId="1">
        <row r="9">
          <cell r="B9" t="str">
            <v>S1-06</v>
          </cell>
        </row>
        <row r="10">
          <cell r="B10" t="e">
            <v>#N/A</v>
          </cell>
        </row>
        <row r="11">
          <cell r="B11" t="e">
            <v>#N/A</v>
          </cell>
        </row>
        <row r="12">
          <cell r="B12" t="e">
            <v>#N/A</v>
          </cell>
        </row>
        <row r="13">
          <cell r="B13" t="e">
            <v>#N/A</v>
          </cell>
        </row>
        <row r="14">
          <cell r="B14" t="e">
            <v>#N/A</v>
          </cell>
        </row>
        <row r="15">
          <cell r="B15" t="e">
            <v>#N/A</v>
          </cell>
        </row>
        <row r="16">
          <cell r="B16" t="e">
            <v>#N/A</v>
          </cell>
        </row>
        <row r="17">
          <cell r="B17" t="e">
            <v>#N/A</v>
          </cell>
        </row>
        <row r="18">
          <cell r="B18" t="e">
            <v>#N/A</v>
          </cell>
        </row>
      </sheetData>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CCC71-68EB-417D-A250-AA1A355D6A89}">
  <dimension ref="A1:N133"/>
  <sheetViews>
    <sheetView workbookViewId="0">
      <selection activeCell="A8" sqref="A8"/>
    </sheetView>
  </sheetViews>
  <sheetFormatPr defaultColWidth="8.85546875" defaultRowHeight="12.75" x14ac:dyDescent="0.2"/>
  <cols>
    <col min="1" max="1" width="12.85546875" style="36" customWidth="1"/>
    <col min="2" max="2" width="30.85546875" style="36" customWidth="1"/>
    <col min="3" max="7" width="12.85546875" style="36" customWidth="1"/>
    <col min="8" max="9" width="8.85546875" style="36"/>
    <col min="10" max="10" width="15.5703125" style="36" bestFit="1" customWidth="1"/>
    <col min="11" max="11" width="15.85546875" style="36" customWidth="1"/>
    <col min="12" max="16384" width="8.85546875" style="36"/>
  </cols>
  <sheetData>
    <row r="1" spans="1:14" ht="15" x14ac:dyDescent="0.25">
      <c r="A1" s="65" t="s">
        <v>55</v>
      </c>
      <c r="B1" s="63"/>
      <c r="C1" s="63"/>
      <c r="D1" s="64"/>
      <c r="E1" s="64"/>
      <c r="F1" s="63"/>
      <c r="G1" s="63"/>
    </row>
    <row r="2" spans="1:14" ht="15" x14ac:dyDescent="0.25">
      <c r="A2" s="65" t="s">
        <v>54</v>
      </c>
      <c r="B2" s="63"/>
      <c r="C2" s="63"/>
      <c r="D2" s="64"/>
      <c r="E2" s="64"/>
      <c r="F2" s="63"/>
      <c r="G2" s="63"/>
    </row>
    <row r="3" spans="1:14" ht="15" x14ac:dyDescent="0.25">
      <c r="A3" s="65" t="s">
        <v>53</v>
      </c>
      <c r="B3" s="63"/>
      <c r="C3" s="63"/>
      <c r="D3" s="64"/>
      <c r="E3" s="64"/>
      <c r="F3" s="63"/>
      <c r="G3" s="63"/>
    </row>
    <row r="4" spans="1:14" ht="15" x14ac:dyDescent="0.25">
      <c r="A4" s="65" t="s">
        <v>52</v>
      </c>
      <c r="B4" s="63"/>
      <c r="C4" s="63"/>
      <c r="D4" s="64"/>
      <c r="E4" s="64"/>
      <c r="F4" s="63"/>
      <c r="G4" s="63"/>
    </row>
    <row r="5" spans="1:14" ht="15" x14ac:dyDescent="0.25">
      <c r="A5" s="65" t="s">
        <v>51</v>
      </c>
      <c r="B5" s="63"/>
      <c r="C5" s="63"/>
      <c r="D5" s="64"/>
      <c r="E5" s="64"/>
      <c r="F5" s="63"/>
      <c r="G5" s="63"/>
    </row>
    <row r="6" spans="1:14" ht="15" x14ac:dyDescent="0.25">
      <c r="A6" s="65" t="s">
        <v>50</v>
      </c>
      <c r="B6" s="63"/>
      <c r="C6" s="63"/>
      <c r="D6" s="64"/>
      <c r="E6" s="64"/>
      <c r="F6" s="63"/>
      <c r="G6" s="63"/>
    </row>
    <row r="7" spans="1:14" ht="15" x14ac:dyDescent="0.25">
      <c r="A7" s="37"/>
      <c r="B7" s="37"/>
      <c r="C7" s="37"/>
      <c r="D7" s="37"/>
      <c r="E7" s="37"/>
      <c r="F7" s="37"/>
      <c r="G7" s="37"/>
      <c r="H7" s="37"/>
      <c r="I7" s="37"/>
      <c r="J7" s="37"/>
      <c r="K7" s="37"/>
      <c r="L7" s="37"/>
      <c r="M7" s="37"/>
      <c r="N7" s="37"/>
    </row>
    <row r="8" spans="1:14" ht="15" x14ac:dyDescent="0.25">
      <c r="A8" s="37"/>
      <c r="B8" s="37"/>
      <c r="C8" s="37"/>
      <c r="D8" s="37"/>
      <c r="E8" s="37"/>
      <c r="F8" s="37"/>
      <c r="G8" s="37"/>
      <c r="H8" s="37"/>
      <c r="I8" s="37"/>
      <c r="J8" s="37"/>
      <c r="K8" s="37"/>
      <c r="L8" s="37"/>
      <c r="M8" s="37"/>
      <c r="N8" s="37"/>
    </row>
    <row r="9" spans="1:14" ht="15" x14ac:dyDescent="0.25">
      <c r="A9" s="37"/>
      <c r="C9" s="37"/>
      <c r="D9" s="37"/>
      <c r="E9" s="37"/>
      <c r="F9" s="37"/>
      <c r="G9" s="37"/>
      <c r="H9" s="37"/>
      <c r="I9" s="37"/>
      <c r="J9" s="37"/>
      <c r="K9" s="37"/>
      <c r="L9" s="37"/>
      <c r="M9" s="37"/>
      <c r="N9" s="37"/>
    </row>
    <row r="10" spans="1:14" ht="15" x14ac:dyDescent="0.25">
      <c r="A10" s="37"/>
      <c r="B10" s="62" t="s">
        <v>49</v>
      </c>
      <c r="C10" s="62"/>
      <c r="D10" s="62"/>
      <c r="E10" s="62"/>
      <c r="F10" s="62"/>
      <c r="G10" s="62"/>
      <c r="H10" s="62"/>
      <c r="I10" s="62"/>
      <c r="J10" s="62"/>
      <c r="K10" s="62"/>
      <c r="L10" s="61"/>
      <c r="M10" s="37"/>
      <c r="N10" s="37"/>
    </row>
    <row r="11" spans="1:14" ht="15" x14ac:dyDescent="0.25">
      <c r="A11" s="37"/>
      <c r="B11" s="62"/>
      <c r="C11" s="62"/>
      <c r="D11" s="62"/>
      <c r="E11" s="62"/>
      <c r="F11" s="62"/>
      <c r="G11" s="62"/>
      <c r="H11" s="62"/>
      <c r="I11" s="62"/>
      <c r="J11" s="62"/>
      <c r="K11" s="62"/>
      <c r="L11" s="61"/>
      <c r="M11" s="37"/>
      <c r="N11" s="37"/>
    </row>
    <row r="12" spans="1:14" ht="15" x14ac:dyDescent="0.25">
      <c r="A12" s="37"/>
      <c r="B12" s="108" t="s">
        <v>48</v>
      </c>
      <c r="C12" s="108"/>
      <c r="D12" s="108"/>
      <c r="E12" s="108"/>
      <c r="F12" s="108"/>
      <c r="G12" s="108"/>
      <c r="H12" s="108"/>
      <c r="I12" s="108"/>
      <c r="J12" s="108"/>
      <c r="K12" s="108"/>
      <c r="L12" s="37"/>
      <c r="M12" s="37"/>
      <c r="N12" s="37"/>
    </row>
    <row r="13" spans="1:14" ht="15" x14ac:dyDescent="0.25">
      <c r="A13" s="37"/>
      <c r="B13" s="60"/>
      <c r="C13" s="37"/>
      <c r="D13" s="37"/>
      <c r="E13" s="37"/>
      <c r="F13" s="37"/>
      <c r="G13" s="37"/>
      <c r="H13" s="37"/>
      <c r="I13" s="37"/>
      <c r="J13" s="37"/>
      <c r="K13" s="37"/>
      <c r="L13" s="37"/>
      <c r="M13" s="37"/>
      <c r="N13" s="37"/>
    </row>
    <row r="14" spans="1:14" ht="15" x14ac:dyDescent="0.25">
      <c r="A14" s="37"/>
      <c r="B14" s="60"/>
      <c r="C14" s="37"/>
      <c r="D14" s="37"/>
      <c r="E14" s="37"/>
      <c r="F14" s="37"/>
      <c r="G14" s="37"/>
      <c r="H14" s="37"/>
      <c r="I14" s="37"/>
      <c r="J14" s="37"/>
      <c r="K14" s="37"/>
      <c r="L14" s="37"/>
      <c r="M14" s="37"/>
      <c r="N14" s="37"/>
    </row>
    <row r="15" spans="1:14" ht="15" x14ac:dyDescent="0.25">
      <c r="A15" s="37"/>
      <c r="B15" s="37"/>
      <c r="C15" s="37"/>
      <c r="D15" s="37"/>
      <c r="E15" s="37"/>
      <c r="F15" s="37"/>
      <c r="G15" s="37"/>
      <c r="H15" s="37"/>
      <c r="I15" s="37"/>
      <c r="J15" s="37"/>
      <c r="K15" s="37"/>
      <c r="L15" s="37"/>
      <c r="M15" s="37"/>
      <c r="N15" s="37"/>
    </row>
    <row r="16" spans="1:14" ht="15.75" thickBot="1" x14ac:dyDescent="0.3">
      <c r="A16" s="37"/>
      <c r="B16" s="37"/>
      <c r="C16" s="37"/>
      <c r="D16" s="37"/>
      <c r="E16" s="58" t="s">
        <v>47</v>
      </c>
      <c r="F16" s="59" t="s">
        <v>46</v>
      </c>
      <c r="G16" s="58" t="s">
        <v>45</v>
      </c>
      <c r="H16" s="37"/>
      <c r="I16" s="37"/>
      <c r="J16" s="37"/>
      <c r="K16" s="37"/>
      <c r="L16" s="37"/>
      <c r="M16" s="37"/>
      <c r="N16" s="37"/>
    </row>
    <row r="17" spans="1:14" ht="15" x14ac:dyDescent="0.25">
      <c r="A17" s="37"/>
      <c r="B17" s="57" t="s">
        <v>44</v>
      </c>
      <c r="C17" s="54"/>
      <c r="D17" s="37"/>
      <c r="E17" s="40">
        <v>1</v>
      </c>
      <c r="F17" s="39">
        <v>0.82941122890519359</v>
      </c>
      <c r="G17" s="38">
        <f t="shared" ref="G17:G48" si="0">$C$19*(-LN(1-F17))^(1/$C$18)</f>
        <v>3.9895482445401234</v>
      </c>
      <c r="H17" s="37"/>
      <c r="I17" s="48">
        <v>1</v>
      </c>
      <c r="J17" s="48" t="s">
        <v>43</v>
      </c>
      <c r="K17" s="47">
        <f t="shared" ref="K17:K26" si="1">LARGE(G:G,I17)</f>
        <v>6.4531793057994911</v>
      </c>
      <c r="L17" s="37"/>
      <c r="M17" s="37"/>
      <c r="N17" s="37"/>
    </row>
    <row r="18" spans="1:14" ht="15" x14ac:dyDescent="0.25">
      <c r="A18" s="37"/>
      <c r="B18" s="53" t="s">
        <v>42</v>
      </c>
      <c r="C18" s="52">
        <v>2</v>
      </c>
      <c r="D18" s="37"/>
      <c r="E18" s="40">
        <f t="shared" ref="E18:E49" si="2">1+E17</f>
        <v>2</v>
      </c>
      <c r="F18" s="39">
        <v>0.1777779589889007</v>
      </c>
      <c r="G18" s="38">
        <f t="shared" si="0"/>
        <v>1.3272916701547677</v>
      </c>
      <c r="H18" s="37"/>
      <c r="I18" s="48">
        <v>2</v>
      </c>
      <c r="J18" s="48" t="s">
        <v>41</v>
      </c>
      <c r="K18" s="47">
        <f t="shared" si="1"/>
        <v>6.298309411099881</v>
      </c>
      <c r="L18" s="37"/>
      <c r="M18" s="37"/>
      <c r="N18" s="37"/>
    </row>
    <row r="19" spans="1:14" ht="15.75" thickBot="1" x14ac:dyDescent="0.3">
      <c r="A19" s="37"/>
      <c r="B19" s="51" t="s">
        <v>40</v>
      </c>
      <c r="C19" s="56">
        <v>3</v>
      </c>
      <c r="D19" s="37"/>
      <c r="E19" s="40">
        <f t="shared" si="2"/>
        <v>3</v>
      </c>
      <c r="F19" s="39">
        <v>0.91999035277290364</v>
      </c>
      <c r="G19" s="38">
        <f t="shared" si="0"/>
        <v>4.7676485347768489</v>
      </c>
      <c r="H19" s="37"/>
      <c r="I19" s="48">
        <v>3</v>
      </c>
      <c r="J19" s="48" t="s">
        <v>39</v>
      </c>
      <c r="K19" s="47">
        <f t="shared" si="1"/>
        <v>6.0907634245501026</v>
      </c>
      <c r="L19" s="37"/>
      <c r="M19" s="37"/>
      <c r="N19" s="37"/>
    </row>
    <row r="20" spans="1:14" ht="15" x14ac:dyDescent="0.25">
      <c r="A20" s="37"/>
      <c r="B20" s="37"/>
      <c r="C20" s="37"/>
      <c r="D20" s="37"/>
      <c r="E20" s="40">
        <f t="shared" si="2"/>
        <v>4</v>
      </c>
      <c r="F20" s="39">
        <v>0.46647875118297721</v>
      </c>
      <c r="G20" s="38">
        <f t="shared" si="0"/>
        <v>2.3778787646836448</v>
      </c>
      <c r="H20" s="37"/>
      <c r="I20" s="48">
        <v>4</v>
      </c>
      <c r="J20" s="48" t="s">
        <v>38</v>
      </c>
      <c r="K20" s="47">
        <f t="shared" si="1"/>
        <v>5.8278455688271711</v>
      </c>
      <c r="L20" s="37"/>
      <c r="M20" s="37"/>
      <c r="N20" s="37"/>
    </row>
    <row r="21" spans="1:14" ht="15.75" thickBot="1" x14ac:dyDescent="0.3">
      <c r="A21" s="37"/>
      <c r="B21" s="37"/>
      <c r="C21" s="37"/>
      <c r="D21" s="37"/>
      <c r="E21" s="40">
        <f t="shared" si="2"/>
        <v>5</v>
      </c>
      <c r="F21" s="39">
        <v>0.4532586229855361</v>
      </c>
      <c r="G21" s="38">
        <f t="shared" si="0"/>
        <v>2.3310972776989383</v>
      </c>
      <c r="H21" s="37"/>
      <c r="I21" s="48">
        <v>5</v>
      </c>
      <c r="J21" s="48" t="s">
        <v>37</v>
      </c>
      <c r="K21" s="47">
        <f t="shared" si="1"/>
        <v>5.6028906087631798</v>
      </c>
      <c r="L21" s="37"/>
      <c r="M21" s="37"/>
      <c r="N21" s="37"/>
    </row>
    <row r="22" spans="1:14" ht="15" x14ac:dyDescent="0.25">
      <c r="A22" s="37"/>
      <c r="B22" s="55" t="s">
        <v>36</v>
      </c>
      <c r="C22" s="54"/>
      <c r="D22" s="37"/>
      <c r="E22" s="40">
        <f t="shared" si="2"/>
        <v>6</v>
      </c>
      <c r="F22" s="39">
        <v>0.35503971793766465</v>
      </c>
      <c r="G22" s="38">
        <f t="shared" si="0"/>
        <v>1.9867307015604263</v>
      </c>
      <c r="H22" s="37"/>
      <c r="I22" s="48">
        <v>6</v>
      </c>
      <c r="J22" s="48" t="s">
        <v>35</v>
      </c>
      <c r="K22" s="47">
        <f t="shared" si="1"/>
        <v>5.3502224493197224</v>
      </c>
      <c r="L22" s="37"/>
      <c r="M22" s="37"/>
      <c r="N22" s="37"/>
    </row>
    <row r="23" spans="1:14" ht="15" x14ac:dyDescent="0.25">
      <c r="A23" s="37"/>
      <c r="B23" s="53" t="s">
        <v>34</v>
      </c>
      <c r="C23" s="52">
        <v>100</v>
      </c>
      <c r="D23" s="37"/>
      <c r="E23" s="40">
        <f t="shared" si="2"/>
        <v>7</v>
      </c>
      <c r="F23" s="39">
        <v>0.36632913855990923</v>
      </c>
      <c r="G23" s="38">
        <f t="shared" si="0"/>
        <v>2.0263342389824475</v>
      </c>
      <c r="H23" s="37"/>
      <c r="I23" s="48">
        <v>7</v>
      </c>
      <c r="J23" s="48" t="s">
        <v>33</v>
      </c>
      <c r="K23" s="47">
        <f t="shared" si="1"/>
        <v>4.9690048182457467</v>
      </c>
      <c r="L23" s="37"/>
      <c r="M23" s="37"/>
      <c r="N23" s="37"/>
    </row>
    <row r="24" spans="1:14" ht="15.75" thickBot="1" x14ac:dyDescent="0.3">
      <c r="A24" s="37"/>
      <c r="B24" s="51" t="s">
        <v>32</v>
      </c>
      <c r="C24" s="50">
        <v>0.9</v>
      </c>
      <c r="D24" s="37"/>
      <c r="E24" s="40">
        <f t="shared" si="2"/>
        <v>8</v>
      </c>
      <c r="F24" s="39">
        <v>0.63612363392228455</v>
      </c>
      <c r="G24" s="38">
        <f t="shared" si="0"/>
        <v>3.0163670373581288</v>
      </c>
      <c r="H24" s="37"/>
      <c r="I24" s="48">
        <v>8</v>
      </c>
      <c r="J24" s="48" t="s">
        <v>31</v>
      </c>
      <c r="K24" s="47">
        <f t="shared" si="1"/>
        <v>4.7676485347768489</v>
      </c>
      <c r="L24" s="37"/>
      <c r="M24" s="37"/>
      <c r="N24" s="37"/>
    </row>
    <row r="25" spans="1:14" ht="15" x14ac:dyDescent="0.25">
      <c r="A25" s="37"/>
      <c r="B25" s="37"/>
      <c r="C25" s="37"/>
      <c r="D25" s="37"/>
      <c r="E25" s="40">
        <f t="shared" si="2"/>
        <v>9</v>
      </c>
      <c r="F25" s="39">
        <v>0.30799723555153724</v>
      </c>
      <c r="G25" s="38">
        <f t="shared" si="0"/>
        <v>1.8202988646215588</v>
      </c>
      <c r="H25" s="37"/>
      <c r="I25" s="48">
        <v>9</v>
      </c>
      <c r="J25" s="48" t="s">
        <v>30</v>
      </c>
      <c r="K25" s="47">
        <f t="shared" si="1"/>
        <v>4.7101178898576634</v>
      </c>
      <c r="L25" s="37"/>
      <c r="M25" s="37"/>
      <c r="N25" s="37"/>
    </row>
    <row r="26" spans="1:14" ht="15" x14ac:dyDescent="0.25">
      <c r="A26" s="37"/>
      <c r="D26" s="49"/>
      <c r="E26" s="40">
        <f t="shared" si="2"/>
        <v>10</v>
      </c>
      <c r="F26" s="39">
        <v>0.11173952118695729</v>
      </c>
      <c r="G26" s="38">
        <f t="shared" si="0"/>
        <v>1.0326723696606031</v>
      </c>
      <c r="H26" s="37"/>
      <c r="I26" s="48">
        <v>10</v>
      </c>
      <c r="J26" s="48" t="s">
        <v>29</v>
      </c>
      <c r="K26" s="47">
        <f t="shared" si="1"/>
        <v>4.1924228379015664</v>
      </c>
      <c r="L26" s="37"/>
      <c r="M26" s="37"/>
      <c r="N26" s="37"/>
    </row>
    <row r="27" spans="1:14" ht="15" x14ac:dyDescent="0.25">
      <c r="A27" s="37"/>
      <c r="B27" s="40"/>
      <c r="C27" s="40"/>
      <c r="D27" s="37"/>
      <c r="E27" s="40">
        <f t="shared" si="2"/>
        <v>11</v>
      </c>
      <c r="F27" s="39">
        <v>0.78836157632683601</v>
      </c>
      <c r="G27" s="38">
        <f t="shared" si="0"/>
        <v>3.7384333727018899</v>
      </c>
      <c r="H27" s="37"/>
      <c r="I27" s="37"/>
      <c r="J27" s="37"/>
      <c r="K27" s="37"/>
      <c r="L27" s="37"/>
      <c r="M27" s="37"/>
      <c r="N27" s="37"/>
    </row>
    <row r="28" spans="1:14" ht="15" x14ac:dyDescent="0.25">
      <c r="A28" s="37"/>
      <c r="B28" s="37"/>
      <c r="C28" s="37"/>
      <c r="D28" s="37"/>
      <c r="E28" s="40">
        <f t="shared" si="2"/>
        <v>12</v>
      </c>
      <c r="F28" s="39">
        <v>1.1546531067921806E-2</v>
      </c>
      <c r="G28" s="38">
        <f t="shared" si="0"/>
        <v>0.32330077160347437</v>
      </c>
      <c r="H28" s="37"/>
      <c r="I28" s="37"/>
      <c r="J28" s="45"/>
      <c r="K28" s="46"/>
      <c r="L28" s="37"/>
      <c r="M28" s="37"/>
      <c r="N28" s="37"/>
    </row>
    <row r="29" spans="1:14" ht="15" x14ac:dyDescent="0.25">
      <c r="A29" s="37"/>
      <c r="B29" s="42"/>
      <c r="C29" s="41"/>
      <c r="D29" s="37"/>
      <c r="E29" s="40">
        <f t="shared" si="2"/>
        <v>13</v>
      </c>
      <c r="F29" s="39">
        <v>0.12072896783738896</v>
      </c>
      <c r="G29" s="38">
        <f t="shared" si="0"/>
        <v>1.076084934418521</v>
      </c>
      <c r="H29" s="37"/>
      <c r="I29" s="37"/>
      <c r="J29" s="45"/>
      <c r="K29" s="45"/>
      <c r="L29" s="37"/>
      <c r="M29" s="37"/>
      <c r="N29" s="37"/>
    </row>
    <row r="30" spans="1:14" ht="15.75" thickBot="1" x14ac:dyDescent="0.3">
      <c r="A30" s="37"/>
      <c r="B30" s="42"/>
      <c r="C30" s="41"/>
      <c r="D30" s="37"/>
      <c r="E30" s="40">
        <f t="shared" si="2"/>
        <v>14</v>
      </c>
      <c r="F30" s="39">
        <v>0.19025066151710146</v>
      </c>
      <c r="G30" s="38">
        <f t="shared" si="0"/>
        <v>1.3781418072312379</v>
      </c>
      <c r="H30" s="37"/>
      <c r="I30" s="37"/>
      <c r="J30" s="37"/>
      <c r="K30" s="37"/>
      <c r="L30" s="37"/>
      <c r="M30" s="37"/>
      <c r="N30" s="37"/>
    </row>
    <row r="31" spans="1:14" ht="15.75" thickBot="1" x14ac:dyDescent="0.3">
      <c r="A31" s="37"/>
      <c r="B31" s="44" t="s">
        <v>28</v>
      </c>
      <c r="C31" s="43">
        <f>SUM(K17:K26)/(C23*(1-C24))</f>
        <v>5.4262404849141381</v>
      </c>
      <c r="D31" s="37"/>
      <c r="E31" s="40">
        <f t="shared" si="2"/>
        <v>15</v>
      </c>
      <c r="F31" s="39">
        <v>0.73959044353646952</v>
      </c>
      <c r="G31" s="38">
        <f t="shared" si="0"/>
        <v>3.4798702607096939</v>
      </c>
      <c r="H31" s="37"/>
      <c r="I31" s="37"/>
      <c r="J31" s="37"/>
      <c r="K31" s="37"/>
      <c r="L31" s="37"/>
      <c r="M31" s="37"/>
      <c r="N31" s="37"/>
    </row>
    <row r="32" spans="1:14" ht="15" x14ac:dyDescent="0.25">
      <c r="A32" s="37"/>
      <c r="B32" s="42"/>
      <c r="C32" s="41"/>
      <c r="D32" s="37"/>
      <c r="E32" s="40">
        <f t="shared" si="2"/>
        <v>16</v>
      </c>
      <c r="F32" s="39">
        <v>0.39953121706458827</v>
      </c>
      <c r="G32" s="38">
        <f t="shared" si="0"/>
        <v>2.1425222555205283</v>
      </c>
      <c r="H32" s="37"/>
      <c r="I32" s="37"/>
      <c r="J32" s="37"/>
      <c r="K32" s="37"/>
      <c r="L32" s="37"/>
      <c r="M32" s="37"/>
      <c r="N32" s="37"/>
    </row>
    <row r="33" spans="1:14" ht="15" x14ac:dyDescent="0.25">
      <c r="A33" s="37"/>
      <c r="B33" s="42"/>
      <c r="C33" s="41"/>
      <c r="D33" s="37"/>
      <c r="E33" s="40">
        <f t="shared" si="2"/>
        <v>17</v>
      </c>
      <c r="F33" s="39">
        <v>0.73453423357678471</v>
      </c>
      <c r="G33" s="38">
        <f t="shared" si="0"/>
        <v>3.454913092937737</v>
      </c>
      <c r="H33" s="37"/>
      <c r="I33" s="37"/>
      <c r="J33" s="37"/>
      <c r="K33" s="37"/>
      <c r="L33" s="37"/>
      <c r="M33" s="37"/>
      <c r="N33" s="37"/>
    </row>
    <row r="34" spans="1:14" ht="15" x14ac:dyDescent="0.25">
      <c r="A34" s="37"/>
      <c r="B34" s="42"/>
      <c r="C34" s="41"/>
      <c r="D34" s="37"/>
      <c r="E34" s="40">
        <f t="shared" si="2"/>
        <v>18</v>
      </c>
      <c r="F34" s="39">
        <v>0.37464045932737455</v>
      </c>
      <c r="G34" s="38">
        <f t="shared" si="0"/>
        <v>2.055445636872824</v>
      </c>
      <c r="H34" s="37"/>
      <c r="I34" s="37"/>
      <c r="J34" s="37"/>
      <c r="K34" s="37"/>
      <c r="L34" s="37"/>
      <c r="M34" s="37"/>
      <c r="N34" s="37"/>
    </row>
    <row r="35" spans="1:14" ht="15" x14ac:dyDescent="0.25">
      <c r="A35" s="37"/>
      <c r="B35" s="42"/>
      <c r="C35" s="41"/>
      <c r="D35" s="37"/>
      <c r="E35" s="40">
        <f t="shared" si="2"/>
        <v>19</v>
      </c>
      <c r="F35" s="39">
        <v>0.58135165439074044</v>
      </c>
      <c r="G35" s="38">
        <f t="shared" si="0"/>
        <v>2.7993777591821227</v>
      </c>
      <c r="H35" s="37"/>
      <c r="I35" s="37"/>
      <c r="J35" s="37"/>
      <c r="K35" s="37"/>
      <c r="L35" s="37"/>
      <c r="M35" s="37"/>
      <c r="N35" s="37"/>
    </row>
    <row r="36" spans="1:14" ht="15" x14ac:dyDescent="0.25">
      <c r="A36" s="37"/>
      <c r="B36" s="42"/>
      <c r="C36" s="41"/>
      <c r="D36" s="37"/>
      <c r="E36" s="40">
        <f t="shared" si="2"/>
        <v>20</v>
      </c>
      <c r="F36" s="39">
        <v>0.28484385091398301</v>
      </c>
      <c r="G36" s="38">
        <f t="shared" si="0"/>
        <v>1.7370346364467211</v>
      </c>
      <c r="H36" s="37"/>
      <c r="I36" s="37"/>
      <c r="J36" s="37"/>
      <c r="K36" s="37"/>
      <c r="L36" s="37"/>
      <c r="M36" s="37"/>
      <c r="N36" s="37"/>
    </row>
    <row r="37" spans="1:14" ht="15" x14ac:dyDescent="0.25">
      <c r="A37" s="37"/>
      <c r="B37" s="42"/>
      <c r="C37" s="41"/>
      <c r="D37" s="37"/>
      <c r="E37" s="40">
        <f t="shared" si="2"/>
        <v>21</v>
      </c>
      <c r="F37" s="39">
        <v>0.10271414570300941</v>
      </c>
      <c r="G37" s="38">
        <f t="shared" si="0"/>
        <v>0.98763713270595355</v>
      </c>
      <c r="H37" s="37"/>
      <c r="I37" s="37"/>
      <c r="J37" s="37"/>
      <c r="K37" s="37"/>
      <c r="L37" s="37"/>
      <c r="M37" s="37"/>
      <c r="N37" s="37"/>
    </row>
    <row r="38" spans="1:14" ht="15" x14ac:dyDescent="0.25">
      <c r="A38" s="37"/>
      <c r="B38" s="42"/>
      <c r="C38" s="41"/>
      <c r="D38" s="37"/>
      <c r="E38" s="40">
        <f t="shared" si="2"/>
        <v>22</v>
      </c>
      <c r="F38" s="39">
        <v>0.333689467037383</v>
      </c>
      <c r="G38" s="38">
        <f t="shared" si="0"/>
        <v>1.9115425871797158</v>
      </c>
      <c r="H38" s="37"/>
      <c r="I38" s="37"/>
      <c r="J38" s="37"/>
      <c r="K38" s="37"/>
      <c r="L38" s="37"/>
      <c r="M38" s="37"/>
      <c r="N38" s="37"/>
    </row>
    <row r="39" spans="1:14" ht="15" x14ac:dyDescent="0.25">
      <c r="A39" s="37"/>
      <c r="B39" s="37"/>
      <c r="C39" s="37"/>
      <c r="D39" s="37"/>
      <c r="E39" s="40">
        <f t="shared" si="2"/>
        <v>23</v>
      </c>
      <c r="F39" s="39">
        <v>0.81668701820443079</v>
      </c>
      <c r="G39" s="38">
        <f t="shared" si="0"/>
        <v>3.9075622497614542</v>
      </c>
      <c r="H39" s="37"/>
      <c r="I39" s="37"/>
      <c r="J39" s="37"/>
      <c r="K39" s="37"/>
      <c r="L39" s="37"/>
      <c r="M39" s="37"/>
      <c r="N39" s="37"/>
    </row>
    <row r="40" spans="1:14" ht="15" x14ac:dyDescent="0.25">
      <c r="A40" s="37"/>
      <c r="B40" s="37"/>
      <c r="C40" s="37"/>
      <c r="D40" s="37"/>
      <c r="E40" s="40">
        <f t="shared" si="2"/>
        <v>24</v>
      </c>
      <c r="F40" s="39">
        <v>0.78881140224345481</v>
      </c>
      <c r="G40" s="38">
        <f t="shared" si="0"/>
        <v>3.7409936445446119</v>
      </c>
      <c r="H40" s="37"/>
      <c r="I40" s="37"/>
      <c r="J40" s="37"/>
      <c r="K40" s="37"/>
      <c r="L40" s="37"/>
      <c r="M40" s="37"/>
      <c r="N40" s="37"/>
    </row>
    <row r="41" spans="1:14" ht="15" x14ac:dyDescent="0.25">
      <c r="A41" s="37"/>
      <c r="B41" s="37"/>
      <c r="C41" s="37"/>
      <c r="D41" s="37"/>
      <c r="E41" s="40">
        <f t="shared" si="2"/>
        <v>25</v>
      </c>
      <c r="F41" s="39">
        <v>0.58766782348321456</v>
      </c>
      <c r="G41" s="38">
        <f t="shared" si="0"/>
        <v>2.8237092639276757</v>
      </c>
      <c r="H41" s="37"/>
      <c r="I41" s="37"/>
      <c r="J41" s="37"/>
      <c r="K41" s="37"/>
      <c r="L41" s="37"/>
      <c r="M41" s="37"/>
      <c r="N41" s="37"/>
    </row>
    <row r="42" spans="1:14" ht="15" x14ac:dyDescent="0.25">
      <c r="A42" s="37"/>
      <c r="B42" s="37"/>
      <c r="C42" s="37"/>
      <c r="D42" s="37"/>
      <c r="E42" s="40">
        <f t="shared" si="2"/>
        <v>26</v>
      </c>
      <c r="F42" s="39">
        <v>0.31631352644252231</v>
      </c>
      <c r="G42" s="38">
        <f t="shared" si="0"/>
        <v>1.8499466332641048</v>
      </c>
      <c r="H42" s="37"/>
      <c r="I42" s="37"/>
      <c r="J42" s="37"/>
      <c r="K42" s="37"/>
      <c r="L42" s="37"/>
      <c r="M42" s="37"/>
      <c r="N42" s="37"/>
    </row>
    <row r="43" spans="1:14" ht="15" x14ac:dyDescent="0.25">
      <c r="A43" s="37"/>
      <c r="B43" s="37"/>
      <c r="C43" s="37"/>
      <c r="D43" s="37"/>
      <c r="E43" s="40">
        <f t="shared" si="2"/>
        <v>27</v>
      </c>
      <c r="F43" s="39">
        <v>7.7378226482036294E-2</v>
      </c>
      <c r="G43" s="38">
        <f t="shared" si="0"/>
        <v>0.85136547480569513</v>
      </c>
      <c r="H43" s="37"/>
      <c r="I43" s="37"/>
      <c r="J43" s="37"/>
      <c r="K43" s="37"/>
      <c r="L43" s="37"/>
      <c r="M43" s="37"/>
      <c r="N43" s="37"/>
    </row>
    <row r="44" spans="1:14" ht="15" x14ac:dyDescent="0.25">
      <c r="A44" s="37"/>
      <c r="B44" s="37"/>
      <c r="C44" s="37"/>
      <c r="D44" s="37"/>
      <c r="E44" s="40">
        <f t="shared" si="2"/>
        <v>28</v>
      </c>
      <c r="F44" s="39">
        <v>0.30209529033398586</v>
      </c>
      <c r="G44" s="38">
        <f t="shared" si="0"/>
        <v>1.7991815755454739</v>
      </c>
      <c r="H44" s="37"/>
      <c r="I44" s="37"/>
      <c r="J44" s="37"/>
      <c r="K44" s="37"/>
      <c r="L44" s="37"/>
      <c r="M44" s="37"/>
      <c r="N44" s="37"/>
    </row>
    <row r="45" spans="1:14" ht="15" x14ac:dyDescent="0.25">
      <c r="A45" s="37"/>
      <c r="B45" s="37"/>
      <c r="C45" s="37"/>
      <c r="D45" s="37"/>
      <c r="E45" s="40">
        <f t="shared" si="2"/>
        <v>29</v>
      </c>
      <c r="F45" s="39">
        <v>0.99021650139260908</v>
      </c>
      <c r="G45" s="38">
        <f t="shared" si="0"/>
        <v>6.4531793057994911</v>
      </c>
      <c r="H45" s="37"/>
      <c r="I45" s="37"/>
      <c r="J45" s="37"/>
      <c r="K45" s="37"/>
      <c r="L45" s="37"/>
      <c r="M45" s="37"/>
      <c r="N45" s="37"/>
    </row>
    <row r="46" spans="1:14" ht="15" x14ac:dyDescent="0.25">
      <c r="A46" s="37"/>
      <c r="B46" s="37"/>
      <c r="C46" s="37"/>
      <c r="D46" s="37"/>
      <c r="E46" s="40">
        <f t="shared" si="2"/>
        <v>30</v>
      </c>
      <c r="F46" s="39">
        <v>0.48774888138337713</v>
      </c>
      <c r="G46" s="38">
        <f t="shared" si="0"/>
        <v>2.4536631336031567</v>
      </c>
      <c r="H46" s="37"/>
      <c r="I46" s="37"/>
      <c r="J46" s="37"/>
      <c r="K46" s="37"/>
      <c r="L46" s="37"/>
      <c r="M46" s="37"/>
      <c r="N46" s="37"/>
    </row>
    <row r="47" spans="1:14" ht="15" x14ac:dyDescent="0.25">
      <c r="A47" s="37"/>
      <c r="B47" s="37"/>
      <c r="C47" s="37"/>
      <c r="D47" s="37"/>
      <c r="E47" s="40">
        <f t="shared" si="2"/>
        <v>31</v>
      </c>
      <c r="F47" s="39">
        <v>0.74512917756193875</v>
      </c>
      <c r="G47" s="38">
        <f t="shared" si="0"/>
        <v>3.5075612564388319</v>
      </c>
      <c r="H47" s="37"/>
      <c r="I47" s="37"/>
      <c r="J47" s="37"/>
      <c r="K47" s="37"/>
      <c r="L47" s="37"/>
      <c r="M47" s="37"/>
      <c r="N47" s="37"/>
    </row>
    <row r="48" spans="1:14" ht="15" x14ac:dyDescent="0.25">
      <c r="A48" s="37"/>
      <c r="B48" s="37"/>
      <c r="C48" s="37"/>
      <c r="D48" s="37"/>
      <c r="E48" s="40">
        <f t="shared" si="2"/>
        <v>32</v>
      </c>
      <c r="F48" s="39">
        <v>0.12347791655574636</v>
      </c>
      <c r="G48" s="38">
        <f t="shared" si="0"/>
        <v>1.0891007387608487</v>
      </c>
      <c r="H48" s="37"/>
      <c r="I48" s="37"/>
      <c r="J48" s="37"/>
      <c r="K48" s="37"/>
      <c r="L48" s="37"/>
      <c r="M48" s="37"/>
      <c r="N48" s="37"/>
    </row>
    <row r="49" spans="1:14" ht="15" x14ac:dyDescent="0.25">
      <c r="A49" s="37"/>
      <c r="B49" s="37"/>
      <c r="C49" s="37"/>
      <c r="D49" s="37"/>
      <c r="E49" s="40">
        <f t="shared" si="2"/>
        <v>33</v>
      </c>
      <c r="F49" s="39">
        <v>0.60335015566738004</v>
      </c>
      <c r="G49" s="38">
        <f t="shared" ref="G49:G80" si="3">$C$19*(-LN(1-F49))^(1/$C$18)</f>
        <v>2.8848418544532359</v>
      </c>
      <c r="H49" s="37"/>
      <c r="I49" s="37"/>
      <c r="J49" s="37"/>
      <c r="K49" s="37"/>
      <c r="L49" s="37"/>
      <c r="M49" s="37"/>
      <c r="N49" s="37"/>
    </row>
    <row r="50" spans="1:14" ht="15" x14ac:dyDescent="0.25">
      <c r="A50" s="37"/>
      <c r="B50" s="37"/>
      <c r="C50" s="37"/>
      <c r="D50" s="37"/>
      <c r="E50" s="40">
        <f t="shared" ref="E50:E81" si="4">1+E49</f>
        <v>34</v>
      </c>
      <c r="F50" s="39">
        <v>0.35208794710576208</v>
      </c>
      <c r="G50" s="38">
        <f t="shared" si="3"/>
        <v>1.9763610029918501</v>
      </c>
      <c r="H50" s="37"/>
      <c r="I50" s="37"/>
      <c r="J50" s="37"/>
      <c r="K50" s="37"/>
      <c r="L50" s="37"/>
      <c r="M50" s="37"/>
      <c r="N50" s="37"/>
    </row>
    <row r="51" spans="1:14" ht="15" x14ac:dyDescent="0.25">
      <c r="A51" s="37"/>
      <c r="B51" s="37"/>
      <c r="C51" s="37"/>
      <c r="D51" s="37"/>
      <c r="E51" s="40">
        <f t="shared" si="4"/>
        <v>35</v>
      </c>
      <c r="F51" s="39">
        <v>0.69667377814179021</v>
      </c>
      <c r="G51" s="38">
        <f t="shared" si="3"/>
        <v>3.2766625879908569</v>
      </c>
      <c r="H51" s="37"/>
      <c r="I51" s="37"/>
      <c r="J51" s="37"/>
      <c r="K51" s="37"/>
      <c r="L51" s="37"/>
      <c r="M51" s="37"/>
      <c r="N51" s="37"/>
    </row>
    <row r="52" spans="1:14" ht="15" x14ac:dyDescent="0.25">
      <c r="A52" s="37"/>
      <c r="B52" s="37"/>
      <c r="C52" s="37"/>
      <c r="D52" s="37"/>
      <c r="E52" s="40">
        <f t="shared" si="4"/>
        <v>36</v>
      </c>
      <c r="F52" s="39">
        <v>0.35933148352440181</v>
      </c>
      <c r="G52" s="38">
        <f t="shared" si="3"/>
        <v>2.0017961477753197</v>
      </c>
      <c r="H52" s="37"/>
      <c r="I52" s="37"/>
      <c r="J52" s="37"/>
      <c r="K52" s="37"/>
      <c r="L52" s="37"/>
      <c r="M52" s="37"/>
      <c r="N52" s="37"/>
    </row>
    <row r="53" spans="1:14" ht="15" x14ac:dyDescent="0.25">
      <c r="A53" s="37"/>
      <c r="B53" s="37"/>
      <c r="C53" s="37"/>
      <c r="D53" s="37"/>
      <c r="E53" s="40">
        <f t="shared" si="4"/>
        <v>37</v>
      </c>
      <c r="F53" s="39">
        <v>0.98378685964725154</v>
      </c>
      <c r="G53" s="38">
        <f t="shared" si="3"/>
        <v>6.0907634245501026</v>
      </c>
      <c r="H53" s="37"/>
      <c r="I53" s="37"/>
      <c r="J53" s="37"/>
      <c r="K53" s="37"/>
      <c r="L53" s="37"/>
      <c r="M53" s="37"/>
      <c r="N53" s="37"/>
    </row>
    <row r="54" spans="1:14" ht="15" x14ac:dyDescent="0.25">
      <c r="A54" s="37"/>
      <c r="B54" s="37"/>
      <c r="C54" s="37"/>
      <c r="D54" s="37"/>
      <c r="E54" s="40">
        <f t="shared" si="4"/>
        <v>38</v>
      </c>
      <c r="F54" s="39">
        <v>0.14522921911481634</v>
      </c>
      <c r="G54" s="38">
        <f t="shared" si="3"/>
        <v>1.1884012145252021</v>
      </c>
      <c r="H54" s="37"/>
      <c r="I54" s="37"/>
      <c r="J54" s="37"/>
      <c r="K54" s="37"/>
      <c r="L54" s="37"/>
      <c r="M54" s="37"/>
      <c r="N54" s="37"/>
    </row>
    <row r="55" spans="1:14" ht="15" x14ac:dyDescent="0.25">
      <c r="A55" s="37"/>
      <c r="B55" s="37"/>
      <c r="C55" s="37"/>
      <c r="D55" s="37"/>
      <c r="E55" s="40">
        <f t="shared" si="4"/>
        <v>39</v>
      </c>
      <c r="F55" s="39">
        <v>0.20262444545023539</v>
      </c>
      <c r="G55" s="38">
        <f t="shared" si="3"/>
        <v>1.4275382686847342</v>
      </c>
      <c r="H55" s="37"/>
      <c r="I55" s="37"/>
      <c r="J55" s="37"/>
      <c r="K55" s="37"/>
      <c r="L55" s="37"/>
      <c r="M55" s="37"/>
      <c r="N55" s="37"/>
    </row>
    <row r="56" spans="1:14" ht="15" x14ac:dyDescent="0.25">
      <c r="A56" s="37"/>
      <c r="B56" s="37"/>
      <c r="C56" s="37"/>
      <c r="D56" s="37"/>
      <c r="E56" s="40">
        <f t="shared" si="4"/>
        <v>40</v>
      </c>
      <c r="F56" s="39">
        <v>0.54253941227247193</v>
      </c>
      <c r="G56" s="38">
        <f t="shared" si="3"/>
        <v>2.6530323980663648</v>
      </c>
      <c r="H56" s="37"/>
      <c r="I56" s="37"/>
      <c r="J56" s="37"/>
      <c r="K56" s="37"/>
      <c r="L56" s="37"/>
      <c r="M56" s="37"/>
      <c r="N56" s="37"/>
    </row>
    <row r="57" spans="1:14" ht="15" x14ac:dyDescent="0.25">
      <c r="A57" s="37"/>
      <c r="B57" s="37"/>
      <c r="C57" s="37"/>
      <c r="D57" s="37"/>
      <c r="E57" s="40">
        <f t="shared" si="4"/>
        <v>41</v>
      </c>
      <c r="F57" s="39">
        <v>6.5398529712420217E-2</v>
      </c>
      <c r="G57" s="38">
        <f t="shared" si="3"/>
        <v>0.78020233266476025</v>
      </c>
      <c r="H57" s="37"/>
      <c r="I57" s="37"/>
      <c r="J57" s="37"/>
      <c r="K57" s="37"/>
      <c r="L57" s="37"/>
      <c r="M57" s="37"/>
      <c r="N57" s="37"/>
    </row>
    <row r="58" spans="1:14" ht="15" x14ac:dyDescent="0.25">
      <c r="A58" s="37"/>
      <c r="B58" s="37"/>
      <c r="C58" s="37"/>
      <c r="D58" s="37"/>
      <c r="E58" s="40">
        <f t="shared" si="4"/>
        <v>42</v>
      </c>
      <c r="F58" s="39">
        <v>0.30203138843615795</v>
      </c>
      <c r="G58" s="38">
        <f t="shared" si="3"/>
        <v>1.7989525610850157</v>
      </c>
      <c r="H58" s="37"/>
      <c r="I58" s="37"/>
      <c r="J58" s="37"/>
      <c r="K58" s="37"/>
      <c r="L58" s="37"/>
      <c r="M58" s="37"/>
      <c r="N58" s="37"/>
    </row>
    <row r="59" spans="1:14" ht="15" x14ac:dyDescent="0.25">
      <c r="A59" s="37"/>
      <c r="B59" s="37"/>
      <c r="C59" s="37"/>
      <c r="D59" s="37"/>
      <c r="E59" s="40">
        <f t="shared" si="4"/>
        <v>43</v>
      </c>
      <c r="F59" s="39">
        <v>0.58116633796845929</v>
      </c>
      <c r="G59" s="38">
        <f t="shared" si="3"/>
        <v>2.7986662596403464</v>
      </c>
      <c r="H59" s="37"/>
      <c r="I59" s="37"/>
      <c r="J59" s="37"/>
      <c r="K59" s="37"/>
      <c r="L59" s="37"/>
      <c r="M59" s="37"/>
      <c r="N59" s="37"/>
    </row>
    <row r="60" spans="1:14" ht="15" x14ac:dyDescent="0.25">
      <c r="A60" s="37"/>
      <c r="B60" s="37"/>
      <c r="C60" s="37"/>
      <c r="D60" s="37"/>
      <c r="E60" s="40">
        <f t="shared" si="4"/>
        <v>44</v>
      </c>
      <c r="F60" s="39">
        <v>0.91499314621081917</v>
      </c>
      <c r="G60" s="38">
        <f t="shared" si="3"/>
        <v>4.7101178898576634</v>
      </c>
      <c r="H60" s="37"/>
      <c r="I60" s="37"/>
      <c r="J60" s="37"/>
      <c r="K60" s="37"/>
      <c r="L60" s="37"/>
      <c r="M60" s="37"/>
      <c r="N60" s="37"/>
    </row>
    <row r="61" spans="1:14" ht="15" x14ac:dyDescent="0.25">
      <c r="A61" s="37"/>
      <c r="B61" s="37"/>
      <c r="C61" s="37"/>
      <c r="D61" s="37"/>
      <c r="E61" s="40">
        <f t="shared" si="4"/>
        <v>45</v>
      </c>
      <c r="F61" s="39">
        <v>0.70047121599773143</v>
      </c>
      <c r="G61" s="38">
        <f t="shared" si="3"/>
        <v>3.2939190689406082</v>
      </c>
      <c r="H61" s="37"/>
      <c r="I61" s="37"/>
      <c r="J61" s="37"/>
      <c r="K61" s="37"/>
      <c r="L61" s="37"/>
      <c r="M61" s="37"/>
      <c r="N61" s="37"/>
    </row>
    <row r="62" spans="1:14" ht="15" x14ac:dyDescent="0.25">
      <c r="A62" s="37"/>
      <c r="B62" s="37"/>
      <c r="C62" s="37"/>
      <c r="D62" s="37"/>
      <c r="E62" s="40">
        <f t="shared" si="4"/>
        <v>46</v>
      </c>
      <c r="F62" s="39">
        <v>0.10243913619887235</v>
      </c>
      <c r="G62" s="38">
        <f t="shared" si="3"/>
        <v>0.98623988709108468</v>
      </c>
      <c r="H62" s="37"/>
      <c r="I62" s="37"/>
      <c r="J62" s="37"/>
      <c r="K62" s="37"/>
      <c r="L62" s="37"/>
      <c r="M62" s="37"/>
      <c r="N62" s="37"/>
    </row>
    <row r="63" spans="1:14" ht="15" x14ac:dyDescent="0.25">
      <c r="A63" s="37"/>
      <c r="B63" s="37"/>
      <c r="C63" s="37"/>
      <c r="D63" s="37"/>
      <c r="E63" s="40">
        <f t="shared" si="4"/>
        <v>47</v>
      </c>
      <c r="F63" s="39">
        <v>0.81024088619829859</v>
      </c>
      <c r="G63" s="38">
        <f t="shared" si="3"/>
        <v>3.8675571746981259</v>
      </c>
      <c r="H63" s="37"/>
      <c r="I63" s="37"/>
      <c r="J63" s="37"/>
      <c r="K63" s="37"/>
      <c r="L63" s="37"/>
      <c r="M63" s="37"/>
      <c r="N63" s="37"/>
    </row>
    <row r="64" spans="1:14" ht="15" x14ac:dyDescent="0.25">
      <c r="A64" s="37"/>
      <c r="B64" s="37"/>
      <c r="C64" s="37"/>
      <c r="D64" s="37"/>
      <c r="E64" s="40">
        <f t="shared" si="4"/>
        <v>48</v>
      </c>
      <c r="F64" s="39">
        <v>8.4387889380303061E-2</v>
      </c>
      <c r="G64" s="38">
        <f t="shared" si="3"/>
        <v>0.89076493876453</v>
      </c>
      <c r="H64" s="37"/>
      <c r="I64" s="37"/>
      <c r="J64" s="37"/>
      <c r="K64" s="37"/>
      <c r="L64" s="37"/>
      <c r="M64" s="37"/>
      <c r="N64" s="37"/>
    </row>
    <row r="65" spans="1:14" ht="15" x14ac:dyDescent="0.25">
      <c r="A65" s="37"/>
      <c r="B65" s="37"/>
      <c r="C65" s="37"/>
      <c r="D65" s="37"/>
      <c r="E65" s="40">
        <f t="shared" si="4"/>
        <v>49</v>
      </c>
      <c r="F65" s="39">
        <v>0.70793189759469011</v>
      </c>
      <c r="G65" s="38">
        <f t="shared" si="3"/>
        <v>3.3281998870899066</v>
      </c>
      <c r="H65" s="37"/>
      <c r="I65" s="37"/>
      <c r="J65" s="37"/>
      <c r="K65" s="37"/>
      <c r="L65" s="37"/>
      <c r="M65" s="37"/>
      <c r="N65" s="37"/>
    </row>
    <row r="66" spans="1:14" ht="15" x14ac:dyDescent="0.25">
      <c r="A66" s="37"/>
      <c r="B66" s="37"/>
      <c r="C66" s="37"/>
      <c r="D66" s="37"/>
      <c r="E66" s="40">
        <f t="shared" si="4"/>
        <v>50</v>
      </c>
      <c r="F66" s="39">
        <v>0.38357326851216067</v>
      </c>
      <c r="G66" s="38">
        <f t="shared" si="3"/>
        <v>2.0867060847854173</v>
      </c>
      <c r="H66" s="37"/>
      <c r="I66" s="37"/>
      <c r="J66" s="37"/>
      <c r="K66" s="37"/>
      <c r="L66" s="37"/>
      <c r="M66" s="37"/>
      <c r="N66" s="37"/>
    </row>
    <row r="67" spans="1:14" ht="15" x14ac:dyDescent="0.25">
      <c r="A67" s="37"/>
      <c r="B67" s="37"/>
      <c r="C67" s="37"/>
      <c r="D67" s="37"/>
      <c r="E67" s="40">
        <f t="shared" si="4"/>
        <v>51</v>
      </c>
      <c r="F67" s="39">
        <v>0.93565174299831344</v>
      </c>
      <c r="G67" s="38">
        <f t="shared" si="3"/>
        <v>4.9690048182457467</v>
      </c>
      <c r="H67" s="37"/>
      <c r="I67" s="37"/>
      <c r="J67" s="37"/>
      <c r="K67" s="37"/>
      <c r="L67" s="37"/>
      <c r="M67" s="37"/>
      <c r="N67" s="37"/>
    </row>
    <row r="68" spans="1:14" ht="15" x14ac:dyDescent="0.25">
      <c r="A68" s="37"/>
      <c r="B68" s="37"/>
      <c r="C68" s="37"/>
      <c r="D68" s="37"/>
      <c r="E68" s="40">
        <f t="shared" si="4"/>
        <v>52</v>
      </c>
      <c r="F68" s="39">
        <v>0.81389287649735176</v>
      </c>
      <c r="G68" s="38">
        <f t="shared" si="3"/>
        <v>3.8901022536948613</v>
      </c>
      <c r="H68" s="37"/>
      <c r="I68" s="37"/>
      <c r="J68" s="37"/>
      <c r="K68" s="37"/>
      <c r="L68" s="37"/>
      <c r="M68" s="37"/>
      <c r="N68" s="37"/>
    </row>
    <row r="69" spans="1:14" ht="15" x14ac:dyDescent="0.25">
      <c r="A69" s="37"/>
      <c r="B69" s="37"/>
      <c r="C69" s="37"/>
      <c r="D69" s="37"/>
      <c r="E69" s="40">
        <f t="shared" si="4"/>
        <v>53</v>
      </c>
      <c r="F69" s="39">
        <v>3.2088157030254472E-2</v>
      </c>
      <c r="G69" s="38">
        <f t="shared" si="3"/>
        <v>0.5417826173710738</v>
      </c>
      <c r="H69" s="37"/>
      <c r="I69" s="37"/>
      <c r="J69" s="37"/>
      <c r="K69" s="37"/>
      <c r="L69" s="37"/>
      <c r="M69" s="37"/>
      <c r="N69" s="37"/>
    </row>
    <row r="70" spans="1:14" ht="15" x14ac:dyDescent="0.25">
      <c r="A70" s="37"/>
      <c r="B70" s="37"/>
      <c r="C70" s="37"/>
      <c r="D70" s="37"/>
      <c r="E70" s="40">
        <f t="shared" si="4"/>
        <v>54</v>
      </c>
      <c r="F70" s="39">
        <v>0.76825572520185337</v>
      </c>
      <c r="G70" s="38">
        <f t="shared" si="3"/>
        <v>3.6275455905485181</v>
      </c>
      <c r="H70" s="37"/>
      <c r="I70" s="37"/>
      <c r="J70" s="37"/>
      <c r="K70" s="37"/>
      <c r="L70" s="37"/>
      <c r="M70" s="37"/>
      <c r="N70" s="37"/>
    </row>
    <row r="71" spans="1:14" ht="15" x14ac:dyDescent="0.25">
      <c r="A71" s="37"/>
      <c r="B71" s="37"/>
      <c r="C71" s="37"/>
      <c r="D71" s="37"/>
      <c r="E71" s="40">
        <f t="shared" si="4"/>
        <v>55</v>
      </c>
      <c r="F71" s="39">
        <v>0.77756479890733421</v>
      </c>
      <c r="G71" s="38">
        <f t="shared" si="3"/>
        <v>3.6780531613238452</v>
      </c>
      <c r="H71" s="37"/>
      <c r="I71" s="37"/>
      <c r="J71" s="37"/>
      <c r="K71" s="37"/>
      <c r="L71" s="37"/>
      <c r="M71" s="37"/>
      <c r="N71" s="37"/>
    </row>
    <row r="72" spans="1:14" ht="15" x14ac:dyDescent="0.25">
      <c r="A72" s="37"/>
      <c r="B72" s="37"/>
      <c r="C72" s="37"/>
      <c r="D72" s="37"/>
      <c r="E72" s="40">
        <f t="shared" si="4"/>
        <v>56</v>
      </c>
      <c r="F72" s="39">
        <v>3.2373072120578161E-2</v>
      </c>
      <c r="G72" s="38">
        <f t="shared" si="3"/>
        <v>0.54422241748007749</v>
      </c>
      <c r="H72" s="37"/>
      <c r="I72" s="37"/>
      <c r="J72" s="37"/>
      <c r="K72" s="37"/>
      <c r="L72" s="37"/>
      <c r="M72" s="37"/>
      <c r="N72" s="37"/>
    </row>
    <row r="73" spans="1:14" ht="15" x14ac:dyDescent="0.25">
      <c r="A73" s="37"/>
      <c r="B73" s="37"/>
      <c r="C73" s="37"/>
      <c r="D73" s="37"/>
      <c r="E73" s="40">
        <f t="shared" si="4"/>
        <v>57</v>
      </c>
      <c r="F73" s="39">
        <v>0.67109064332422119</v>
      </c>
      <c r="G73" s="38">
        <f t="shared" si="3"/>
        <v>3.1635040224737407</v>
      </c>
      <c r="H73" s="37"/>
      <c r="I73" s="37"/>
      <c r="J73" s="37"/>
      <c r="K73" s="37"/>
      <c r="L73" s="37"/>
      <c r="M73" s="37"/>
      <c r="N73" s="37"/>
    </row>
    <row r="74" spans="1:14" ht="15" x14ac:dyDescent="0.25">
      <c r="A74" s="37"/>
      <c r="B74" s="37"/>
      <c r="C74" s="37"/>
      <c r="D74" s="37"/>
      <c r="E74" s="40">
        <f t="shared" si="4"/>
        <v>58</v>
      </c>
      <c r="F74" s="39">
        <v>0.20516572512846343</v>
      </c>
      <c r="G74" s="38">
        <f t="shared" si="3"/>
        <v>1.4375655839146695</v>
      </c>
      <c r="H74" s="37"/>
      <c r="I74" s="37"/>
      <c r="J74" s="37"/>
      <c r="K74" s="37"/>
      <c r="L74" s="37"/>
      <c r="M74" s="37"/>
      <c r="N74" s="37"/>
    </row>
    <row r="75" spans="1:14" ht="15" x14ac:dyDescent="0.25">
      <c r="A75" s="37"/>
      <c r="B75" s="37"/>
      <c r="C75" s="37"/>
      <c r="D75" s="37"/>
      <c r="E75" s="40">
        <f t="shared" si="4"/>
        <v>59</v>
      </c>
      <c r="F75" s="39">
        <v>0.1341635425126555</v>
      </c>
      <c r="G75" s="38">
        <f t="shared" si="3"/>
        <v>1.1386540860977967</v>
      </c>
      <c r="H75" s="37"/>
      <c r="I75" s="37"/>
      <c r="J75" s="37"/>
      <c r="K75" s="37"/>
      <c r="L75" s="37"/>
      <c r="M75" s="37"/>
      <c r="N75" s="37"/>
    </row>
    <row r="76" spans="1:14" ht="15" x14ac:dyDescent="0.25">
      <c r="A76" s="37"/>
      <c r="B76" s="37"/>
      <c r="C76" s="37"/>
      <c r="D76" s="37"/>
      <c r="E76" s="40">
        <f t="shared" si="4"/>
        <v>60</v>
      </c>
      <c r="F76" s="39">
        <v>0.76319108701312144</v>
      </c>
      <c r="G76" s="38">
        <f t="shared" si="3"/>
        <v>3.6006271171007658</v>
      </c>
      <c r="H76" s="37"/>
      <c r="I76" s="37"/>
      <c r="J76" s="37"/>
      <c r="K76" s="37"/>
      <c r="L76" s="37"/>
      <c r="M76" s="37"/>
      <c r="N76" s="37"/>
    </row>
    <row r="77" spans="1:14" ht="15" x14ac:dyDescent="0.25">
      <c r="A77" s="37"/>
      <c r="B77" s="37"/>
      <c r="C77" s="37"/>
      <c r="D77" s="37"/>
      <c r="E77" s="40">
        <f t="shared" si="4"/>
        <v>61</v>
      </c>
      <c r="F77" s="39">
        <v>0.62124289853113412</v>
      </c>
      <c r="G77" s="38">
        <f t="shared" si="3"/>
        <v>2.9559671096333195</v>
      </c>
      <c r="H77" s="37"/>
      <c r="I77" s="37"/>
      <c r="J77" s="37"/>
      <c r="K77" s="37"/>
      <c r="L77" s="37"/>
      <c r="M77" s="37"/>
      <c r="N77" s="37"/>
    </row>
    <row r="78" spans="1:14" ht="15" x14ac:dyDescent="0.25">
      <c r="A78" s="37"/>
      <c r="B78" s="37"/>
      <c r="C78" s="37"/>
      <c r="D78" s="37"/>
      <c r="E78" s="40">
        <f t="shared" si="4"/>
        <v>62</v>
      </c>
      <c r="F78" s="39">
        <v>0.74180020458280271</v>
      </c>
      <c r="G78" s="38">
        <f t="shared" si="3"/>
        <v>3.4908730048815304</v>
      </c>
      <c r="H78" s="37"/>
      <c r="I78" s="37"/>
      <c r="J78" s="37"/>
      <c r="K78" s="37"/>
      <c r="L78" s="37"/>
      <c r="M78" s="37"/>
      <c r="N78" s="37"/>
    </row>
    <row r="79" spans="1:14" ht="15" x14ac:dyDescent="0.25">
      <c r="A79" s="37"/>
      <c r="B79" s="37"/>
      <c r="C79" s="37"/>
      <c r="D79" s="37"/>
      <c r="E79" s="40">
        <f t="shared" si="4"/>
        <v>63</v>
      </c>
      <c r="F79" s="39">
        <v>0.40875944981491508</v>
      </c>
      <c r="G79" s="38">
        <f t="shared" si="3"/>
        <v>2.1748082441209036</v>
      </c>
      <c r="H79" s="37"/>
      <c r="I79" s="37"/>
      <c r="J79" s="37"/>
      <c r="K79" s="37"/>
      <c r="L79" s="37"/>
      <c r="M79" s="37"/>
      <c r="N79" s="37"/>
    </row>
    <row r="80" spans="1:14" ht="15" x14ac:dyDescent="0.25">
      <c r="A80" s="37"/>
      <c r="B80" s="37"/>
      <c r="C80" s="37"/>
      <c r="D80" s="37"/>
      <c r="E80" s="40">
        <f t="shared" si="4"/>
        <v>64</v>
      </c>
      <c r="F80" s="39">
        <v>0.56121903172635346</v>
      </c>
      <c r="G80" s="38">
        <f t="shared" si="3"/>
        <v>2.7228283665331148</v>
      </c>
      <c r="H80" s="37"/>
      <c r="I80" s="37"/>
      <c r="J80" s="37"/>
      <c r="K80" s="37"/>
      <c r="L80" s="37"/>
      <c r="M80" s="37"/>
      <c r="N80" s="37"/>
    </row>
    <row r="81" spans="1:14" ht="15" x14ac:dyDescent="0.25">
      <c r="A81" s="37"/>
      <c r="B81" s="37"/>
      <c r="C81" s="37"/>
      <c r="D81" s="37"/>
      <c r="E81" s="40">
        <f t="shared" si="4"/>
        <v>65</v>
      </c>
      <c r="F81" s="39">
        <v>0.20144655008341816</v>
      </c>
      <c r="G81" s="38">
        <f t="shared" ref="G81:G112" si="5">$C$19*(-LN(1-F81))^(1/$C$18)</f>
        <v>1.4228775003376513</v>
      </c>
      <c r="H81" s="37"/>
      <c r="I81" s="37"/>
      <c r="J81" s="37"/>
      <c r="K81" s="37"/>
      <c r="L81" s="37"/>
      <c r="M81" s="37"/>
      <c r="N81" s="37"/>
    </row>
    <row r="82" spans="1:14" ht="15" x14ac:dyDescent="0.25">
      <c r="A82" s="37"/>
      <c r="B82" s="37"/>
      <c r="C82" s="37"/>
      <c r="D82" s="37"/>
      <c r="E82" s="40">
        <f t="shared" ref="E82:E116" si="6">1+E81</f>
        <v>66</v>
      </c>
      <c r="F82" s="39">
        <v>0.35863830333461921</v>
      </c>
      <c r="G82" s="38">
        <f t="shared" si="5"/>
        <v>1.9993637504204091</v>
      </c>
      <c r="H82" s="37"/>
      <c r="I82" s="37"/>
      <c r="J82" s="37"/>
      <c r="K82" s="37"/>
      <c r="L82" s="37"/>
      <c r="M82" s="37"/>
      <c r="N82" s="37"/>
    </row>
    <row r="83" spans="1:14" ht="15" x14ac:dyDescent="0.25">
      <c r="A83" s="37"/>
      <c r="B83" s="37"/>
      <c r="C83" s="37"/>
      <c r="D83" s="37"/>
      <c r="E83" s="40">
        <f t="shared" si="6"/>
        <v>67</v>
      </c>
      <c r="F83" s="39">
        <v>0.3454470164086022</v>
      </c>
      <c r="G83" s="38">
        <f t="shared" si="5"/>
        <v>1.9530040187365025</v>
      </c>
      <c r="H83" s="37"/>
      <c r="I83" s="37"/>
      <c r="J83" s="37"/>
      <c r="K83" s="37"/>
      <c r="L83" s="37"/>
      <c r="M83" s="37"/>
      <c r="N83" s="37"/>
    </row>
    <row r="84" spans="1:14" ht="15" x14ac:dyDescent="0.25">
      <c r="A84" s="37"/>
      <c r="B84" s="37"/>
      <c r="C84" s="37"/>
      <c r="D84" s="37"/>
      <c r="E84" s="40">
        <f t="shared" si="6"/>
        <v>68</v>
      </c>
      <c r="F84" s="39">
        <v>0.22054247417772332</v>
      </c>
      <c r="G84" s="38">
        <f t="shared" si="5"/>
        <v>1.4974691077767313</v>
      </c>
      <c r="H84" s="37"/>
      <c r="I84" s="37"/>
      <c r="J84" s="37"/>
      <c r="K84" s="37"/>
      <c r="L84" s="37"/>
      <c r="M84" s="37"/>
      <c r="N84" s="37"/>
    </row>
    <row r="85" spans="1:14" ht="15" x14ac:dyDescent="0.25">
      <c r="A85" s="37"/>
      <c r="B85" s="37"/>
      <c r="C85" s="37"/>
      <c r="D85" s="37"/>
      <c r="E85" s="40">
        <f t="shared" si="6"/>
        <v>69</v>
      </c>
      <c r="F85" s="39">
        <v>0.77148459366723621</v>
      </c>
      <c r="G85" s="38">
        <f t="shared" si="5"/>
        <v>3.6449094397947501</v>
      </c>
      <c r="H85" s="37"/>
      <c r="I85" s="37"/>
      <c r="J85" s="37"/>
      <c r="K85" s="37"/>
      <c r="L85" s="37"/>
      <c r="M85" s="37"/>
      <c r="N85" s="37"/>
    </row>
    <row r="86" spans="1:14" ht="15" x14ac:dyDescent="0.25">
      <c r="A86" s="37"/>
      <c r="B86" s="37"/>
      <c r="C86" s="37"/>
      <c r="D86" s="37"/>
      <c r="E86" s="40">
        <f t="shared" si="6"/>
        <v>70</v>
      </c>
      <c r="F86" s="39">
        <v>0.38138586588726231</v>
      </c>
      <c r="G86" s="38">
        <f t="shared" si="5"/>
        <v>2.0790531820961147</v>
      </c>
      <c r="H86" s="37"/>
      <c r="I86" s="37"/>
      <c r="J86" s="37"/>
      <c r="K86" s="37"/>
      <c r="L86" s="37"/>
      <c r="M86" s="37"/>
      <c r="N86" s="37"/>
    </row>
    <row r="87" spans="1:14" ht="15" x14ac:dyDescent="0.25">
      <c r="A87" s="37"/>
      <c r="B87" s="37"/>
      <c r="C87" s="37"/>
      <c r="D87" s="37"/>
      <c r="E87" s="40">
        <f t="shared" si="6"/>
        <v>71</v>
      </c>
      <c r="F87" s="39">
        <v>0.34843092585740176</v>
      </c>
      <c r="G87" s="38">
        <f t="shared" si="5"/>
        <v>1.9635037008245551</v>
      </c>
      <c r="H87" s="37"/>
      <c r="I87" s="37"/>
      <c r="J87" s="37"/>
      <c r="K87" s="37"/>
      <c r="L87" s="37"/>
      <c r="M87" s="37"/>
      <c r="N87" s="37"/>
    </row>
    <row r="88" spans="1:14" ht="15" x14ac:dyDescent="0.25">
      <c r="A88" s="37"/>
      <c r="B88" s="37"/>
      <c r="C88" s="37"/>
      <c r="D88" s="37"/>
      <c r="E88" s="40">
        <f t="shared" si="6"/>
        <v>72</v>
      </c>
      <c r="F88" s="39">
        <v>0.96943936618450199</v>
      </c>
      <c r="G88" s="38">
        <f t="shared" si="5"/>
        <v>5.6028906087631798</v>
      </c>
      <c r="H88" s="37"/>
      <c r="I88" s="37"/>
      <c r="J88" s="37"/>
      <c r="K88" s="37"/>
      <c r="L88" s="37"/>
      <c r="M88" s="37"/>
      <c r="N88" s="37"/>
    </row>
    <row r="89" spans="1:14" ht="15" x14ac:dyDescent="0.25">
      <c r="A89" s="37"/>
      <c r="B89" s="37"/>
      <c r="C89" s="37"/>
      <c r="D89" s="37"/>
      <c r="E89" s="40">
        <f t="shared" si="6"/>
        <v>73</v>
      </c>
      <c r="F89" s="39">
        <v>3.8508886177048285E-2</v>
      </c>
      <c r="G89" s="38">
        <f t="shared" si="5"/>
        <v>0.59449945660898695</v>
      </c>
      <c r="H89" s="37"/>
      <c r="I89" s="37"/>
      <c r="J89" s="37"/>
      <c r="K89" s="37"/>
      <c r="L89" s="37"/>
      <c r="M89" s="37"/>
      <c r="N89" s="37"/>
    </row>
    <row r="90" spans="1:14" ht="15" x14ac:dyDescent="0.25">
      <c r="A90" s="37"/>
      <c r="B90" s="37"/>
      <c r="C90" s="37"/>
      <c r="D90" s="37"/>
      <c r="E90" s="40">
        <f t="shared" si="6"/>
        <v>74</v>
      </c>
      <c r="F90" s="39">
        <v>0.4579030199657429</v>
      </c>
      <c r="G90" s="38">
        <f t="shared" si="5"/>
        <v>2.3475078854743758</v>
      </c>
      <c r="H90" s="37"/>
      <c r="I90" s="37"/>
      <c r="J90" s="37"/>
      <c r="K90" s="37"/>
      <c r="L90" s="37"/>
      <c r="M90" s="37"/>
      <c r="N90" s="37"/>
    </row>
    <row r="91" spans="1:14" ht="15" x14ac:dyDescent="0.25">
      <c r="A91" s="37"/>
      <c r="B91" s="37"/>
      <c r="C91" s="37"/>
      <c r="D91" s="37"/>
      <c r="E91" s="40">
        <f t="shared" si="6"/>
        <v>75</v>
      </c>
      <c r="F91" s="39">
        <v>0.68144340056528729</v>
      </c>
      <c r="G91" s="38">
        <f t="shared" si="5"/>
        <v>3.2086751193814047</v>
      </c>
      <c r="H91" s="37"/>
      <c r="I91" s="37"/>
      <c r="J91" s="37"/>
      <c r="K91" s="37"/>
      <c r="L91" s="37"/>
      <c r="M91" s="37"/>
      <c r="N91" s="37"/>
    </row>
    <row r="92" spans="1:14" ht="15" x14ac:dyDescent="0.25">
      <c r="A92" s="37"/>
      <c r="B92" s="37"/>
      <c r="C92" s="37"/>
      <c r="D92" s="37"/>
      <c r="E92" s="40">
        <f t="shared" si="6"/>
        <v>76</v>
      </c>
      <c r="F92" s="39">
        <v>0.1045690169003568</v>
      </c>
      <c r="G92" s="38">
        <f t="shared" si="5"/>
        <v>0.99702115386425505</v>
      </c>
      <c r="H92" s="37"/>
      <c r="I92" s="37"/>
      <c r="J92" s="37"/>
      <c r="K92" s="37"/>
      <c r="L92" s="37"/>
      <c r="M92" s="37"/>
      <c r="N92" s="37"/>
    </row>
    <row r="93" spans="1:14" ht="15" x14ac:dyDescent="0.25">
      <c r="A93" s="37"/>
      <c r="B93" s="37"/>
      <c r="C93" s="37"/>
      <c r="D93" s="37"/>
      <c r="E93" s="40">
        <f t="shared" si="6"/>
        <v>77</v>
      </c>
      <c r="F93" s="39">
        <v>0.8580127475203253</v>
      </c>
      <c r="G93" s="38">
        <f t="shared" si="5"/>
        <v>4.191439128762827</v>
      </c>
      <c r="H93" s="37"/>
      <c r="I93" s="37"/>
      <c r="J93" s="37"/>
      <c r="K93" s="37"/>
      <c r="L93" s="37"/>
      <c r="M93" s="37"/>
      <c r="N93" s="37"/>
    </row>
    <row r="94" spans="1:14" ht="15" x14ac:dyDescent="0.25">
      <c r="A94" s="37"/>
      <c r="B94" s="37"/>
      <c r="C94" s="37"/>
      <c r="D94" s="37"/>
      <c r="E94" s="40">
        <f t="shared" si="6"/>
        <v>78</v>
      </c>
      <c r="F94" s="39">
        <v>0.33739400759159599</v>
      </c>
      <c r="G94" s="38">
        <f t="shared" si="5"/>
        <v>1.9246227444354305</v>
      </c>
      <c r="H94" s="37"/>
      <c r="I94" s="37"/>
      <c r="J94" s="37"/>
      <c r="K94" s="37"/>
      <c r="L94" s="37"/>
      <c r="M94" s="37"/>
      <c r="N94" s="37"/>
    </row>
    <row r="95" spans="1:14" ht="15" x14ac:dyDescent="0.25">
      <c r="A95" s="37"/>
      <c r="B95" s="37"/>
      <c r="C95" s="37"/>
      <c r="D95" s="37"/>
      <c r="E95" s="40">
        <f t="shared" si="6"/>
        <v>79</v>
      </c>
      <c r="F95" s="39">
        <v>0.69620727078037814</v>
      </c>
      <c r="G95" s="38">
        <f t="shared" si="5"/>
        <v>3.2745513581306778</v>
      </c>
      <c r="H95" s="37"/>
      <c r="I95" s="37"/>
      <c r="J95" s="37"/>
      <c r="K95" s="37"/>
      <c r="L95" s="37"/>
      <c r="M95" s="37"/>
      <c r="N95" s="37"/>
    </row>
    <row r="96" spans="1:14" ht="15" x14ac:dyDescent="0.25">
      <c r="A96" s="37"/>
      <c r="B96" s="37"/>
      <c r="C96" s="37"/>
      <c r="D96" s="37"/>
      <c r="E96" s="40">
        <f t="shared" si="6"/>
        <v>80</v>
      </c>
      <c r="F96" s="39">
        <v>3.290726647632114E-2</v>
      </c>
      <c r="G96" s="38">
        <f t="shared" si="5"/>
        <v>0.54876954149575397</v>
      </c>
      <c r="H96" s="37"/>
      <c r="I96" s="37"/>
      <c r="J96" s="37"/>
      <c r="K96" s="37"/>
      <c r="L96" s="37"/>
      <c r="M96" s="37"/>
      <c r="N96" s="37"/>
    </row>
    <row r="97" spans="1:14" ht="15" x14ac:dyDescent="0.25">
      <c r="A97" s="37"/>
      <c r="B97" s="37"/>
      <c r="C97" s="37"/>
      <c r="D97" s="37"/>
      <c r="E97" s="40">
        <f t="shared" si="6"/>
        <v>81</v>
      </c>
      <c r="F97" s="39">
        <v>0.67873284285509361</v>
      </c>
      <c r="G97" s="38">
        <f t="shared" si="5"/>
        <v>3.1967702655484738</v>
      </c>
      <c r="H97" s="37"/>
      <c r="I97" s="37"/>
      <c r="J97" s="37"/>
      <c r="K97" s="37"/>
      <c r="L97" s="37"/>
      <c r="M97" s="37"/>
      <c r="N97" s="37"/>
    </row>
    <row r="98" spans="1:14" ht="15" x14ac:dyDescent="0.25">
      <c r="A98" s="37"/>
      <c r="B98" s="37"/>
      <c r="C98" s="37"/>
      <c r="D98" s="37"/>
      <c r="E98" s="40">
        <f t="shared" si="6"/>
        <v>82</v>
      </c>
      <c r="F98" s="39">
        <v>0.72166531971150483</v>
      </c>
      <c r="G98" s="38">
        <f t="shared" si="5"/>
        <v>3.3926949510766722</v>
      </c>
      <c r="H98" s="37"/>
      <c r="I98" s="37"/>
      <c r="J98" s="37"/>
      <c r="K98" s="37"/>
      <c r="L98" s="37"/>
      <c r="M98" s="37"/>
      <c r="N98" s="37"/>
    </row>
    <row r="99" spans="1:14" ht="15" x14ac:dyDescent="0.25">
      <c r="A99" s="37"/>
      <c r="B99" s="37"/>
      <c r="C99" s="37"/>
      <c r="D99" s="37"/>
      <c r="E99" s="40">
        <f t="shared" si="6"/>
        <v>83</v>
      </c>
      <c r="F99" s="39">
        <v>0.12269065378122068</v>
      </c>
      <c r="G99" s="38">
        <f t="shared" si="5"/>
        <v>1.0853849771549533</v>
      </c>
      <c r="H99" s="37"/>
      <c r="I99" s="37"/>
      <c r="J99" s="37"/>
      <c r="K99" s="37"/>
      <c r="L99" s="37"/>
      <c r="M99" s="37"/>
      <c r="N99" s="37"/>
    </row>
    <row r="100" spans="1:14" ht="15" x14ac:dyDescent="0.25">
      <c r="A100" s="37"/>
      <c r="B100" s="37"/>
      <c r="C100" s="37"/>
      <c r="D100" s="37"/>
      <c r="E100" s="40">
        <f t="shared" si="6"/>
        <v>84</v>
      </c>
      <c r="F100" s="39">
        <v>0.98781602229324184</v>
      </c>
      <c r="G100" s="38">
        <f t="shared" si="5"/>
        <v>6.298309411099881</v>
      </c>
      <c r="H100" s="37"/>
      <c r="I100" s="37"/>
      <c r="J100" s="37"/>
      <c r="K100" s="37"/>
      <c r="L100" s="37"/>
      <c r="M100" s="37"/>
      <c r="N100" s="37"/>
    </row>
    <row r="101" spans="1:14" ht="15" x14ac:dyDescent="0.25">
      <c r="A101" s="37"/>
      <c r="B101" s="37"/>
      <c r="C101" s="37"/>
      <c r="D101" s="37"/>
      <c r="E101" s="40">
        <f t="shared" si="6"/>
        <v>85</v>
      </c>
      <c r="F101" s="39">
        <v>0.55533936778029835</v>
      </c>
      <c r="G101" s="38">
        <f t="shared" si="5"/>
        <v>2.7007397519723453</v>
      </c>
      <c r="H101" s="37"/>
      <c r="I101" s="37"/>
      <c r="J101" s="37"/>
      <c r="K101" s="37"/>
      <c r="L101" s="37"/>
      <c r="M101" s="37"/>
      <c r="N101" s="37"/>
    </row>
    <row r="102" spans="1:14" ht="15" x14ac:dyDescent="0.25">
      <c r="A102" s="37"/>
      <c r="B102" s="37"/>
      <c r="C102" s="37"/>
      <c r="D102" s="37"/>
      <c r="E102" s="40">
        <f t="shared" si="6"/>
        <v>86</v>
      </c>
      <c r="F102" s="39">
        <v>0.27173439273626476</v>
      </c>
      <c r="G102" s="38">
        <f t="shared" si="5"/>
        <v>1.6893208900753178</v>
      </c>
      <c r="H102" s="37"/>
      <c r="I102" s="37"/>
      <c r="J102" s="37"/>
      <c r="K102" s="37"/>
      <c r="L102" s="37"/>
      <c r="M102" s="37"/>
      <c r="N102" s="37"/>
    </row>
    <row r="103" spans="1:14" ht="15" x14ac:dyDescent="0.25">
      <c r="A103" s="37"/>
      <c r="B103" s="37"/>
      <c r="C103" s="37"/>
      <c r="D103" s="37"/>
      <c r="E103" s="40">
        <f t="shared" si="6"/>
        <v>87</v>
      </c>
      <c r="F103" s="39">
        <v>0.36893739669767156</v>
      </c>
      <c r="G103" s="38">
        <f t="shared" si="5"/>
        <v>2.035473379019145</v>
      </c>
      <c r="H103" s="37"/>
      <c r="I103" s="37"/>
      <c r="J103" s="37"/>
      <c r="K103" s="37"/>
      <c r="L103" s="37"/>
      <c r="M103" s="37"/>
      <c r="N103" s="37"/>
    </row>
    <row r="104" spans="1:14" ht="15" x14ac:dyDescent="0.25">
      <c r="A104" s="37"/>
      <c r="B104" s="37"/>
      <c r="C104" s="37"/>
      <c r="D104" s="37"/>
      <c r="E104" s="40">
        <f t="shared" si="6"/>
        <v>88</v>
      </c>
      <c r="F104" s="39">
        <v>0.26473648955100948</v>
      </c>
      <c r="G104" s="38">
        <f t="shared" si="5"/>
        <v>1.6636516875937093</v>
      </c>
      <c r="H104" s="37"/>
      <c r="I104" s="37"/>
      <c r="J104" s="37"/>
      <c r="K104" s="37"/>
      <c r="L104" s="37"/>
      <c r="M104" s="37"/>
      <c r="N104" s="37"/>
    </row>
    <row r="105" spans="1:14" ht="15" x14ac:dyDescent="0.25">
      <c r="A105" s="37"/>
      <c r="B105" s="37"/>
      <c r="C105" s="37"/>
      <c r="D105" s="37"/>
      <c r="E105" s="40">
        <f t="shared" si="6"/>
        <v>89</v>
      </c>
      <c r="F105" s="39">
        <v>0.95843688862087317</v>
      </c>
      <c r="G105" s="38">
        <f t="shared" si="5"/>
        <v>5.3502224493197224</v>
      </c>
      <c r="H105" s="37"/>
      <c r="I105" s="37"/>
      <c r="J105" s="37"/>
      <c r="K105" s="37"/>
      <c r="L105" s="37"/>
      <c r="M105" s="37"/>
      <c r="N105" s="37"/>
    </row>
    <row r="106" spans="1:14" ht="15" x14ac:dyDescent="0.25">
      <c r="A106" s="37"/>
      <c r="B106" s="37"/>
      <c r="C106" s="37"/>
      <c r="D106" s="37"/>
      <c r="E106" s="40">
        <f t="shared" si="6"/>
        <v>90</v>
      </c>
      <c r="F106" s="39">
        <v>0.44779810992496316</v>
      </c>
      <c r="G106" s="38">
        <f t="shared" si="5"/>
        <v>2.311833473706093</v>
      </c>
      <c r="H106" s="37"/>
      <c r="I106" s="37"/>
      <c r="J106" s="37"/>
      <c r="K106" s="37"/>
      <c r="L106" s="37"/>
      <c r="M106" s="37"/>
      <c r="N106" s="37"/>
    </row>
    <row r="107" spans="1:14" ht="15" x14ac:dyDescent="0.25">
      <c r="A107" s="37"/>
      <c r="B107" s="37"/>
      <c r="C107" s="37"/>
      <c r="D107" s="37"/>
      <c r="E107" s="40">
        <f t="shared" si="6"/>
        <v>91</v>
      </c>
      <c r="F107" s="39">
        <v>0.72454686616524144</v>
      </c>
      <c r="G107" s="38">
        <f t="shared" si="5"/>
        <v>3.4064703142465045</v>
      </c>
      <c r="H107" s="37"/>
      <c r="I107" s="37"/>
      <c r="J107" s="37"/>
      <c r="K107" s="37"/>
      <c r="L107" s="37"/>
      <c r="M107" s="37"/>
      <c r="N107" s="37"/>
    </row>
    <row r="108" spans="1:14" ht="15" x14ac:dyDescent="0.25">
      <c r="A108" s="37"/>
      <c r="B108" s="37"/>
      <c r="C108" s="37"/>
      <c r="D108" s="37"/>
      <c r="E108" s="40">
        <f t="shared" si="6"/>
        <v>92</v>
      </c>
      <c r="F108" s="39">
        <v>0.68234723306574541</v>
      </c>
      <c r="G108" s="38">
        <f t="shared" si="5"/>
        <v>3.2126574336556848</v>
      </c>
      <c r="H108" s="37"/>
      <c r="I108" s="37"/>
      <c r="J108" s="37"/>
      <c r="K108" s="37"/>
      <c r="L108" s="37"/>
      <c r="M108" s="37"/>
      <c r="N108" s="37"/>
    </row>
    <row r="109" spans="1:14" ht="15" x14ac:dyDescent="0.25">
      <c r="A109" s="37"/>
      <c r="B109" s="37"/>
      <c r="C109" s="37"/>
      <c r="D109" s="37"/>
      <c r="E109" s="40">
        <f t="shared" si="6"/>
        <v>93</v>
      </c>
      <c r="F109" s="39">
        <v>0.44831287417997678</v>
      </c>
      <c r="G109" s="38">
        <f t="shared" si="5"/>
        <v>2.3136481474142667</v>
      </c>
      <c r="H109" s="37"/>
      <c r="I109" s="37"/>
      <c r="J109" s="37"/>
      <c r="K109" s="37"/>
      <c r="L109" s="37"/>
      <c r="M109" s="37"/>
      <c r="N109" s="37"/>
    </row>
    <row r="110" spans="1:14" ht="15" x14ac:dyDescent="0.25">
      <c r="A110" s="37"/>
      <c r="B110" s="37"/>
      <c r="C110" s="37"/>
      <c r="D110" s="37"/>
      <c r="E110" s="40">
        <f t="shared" si="6"/>
        <v>94</v>
      </c>
      <c r="F110" s="39">
        <v>0.23654654769431649</v>
      </c>
      <c r="G110" s="38">
        <f t="shared" si="5"/>
        <v>1.5585660401294985</v>
      </c>
      <c r="H110" s="37"/>
      <c r="I110" s="37"/>
      <c r="J110" s="37"/>
      <c r="K110" s="37"/>
      <c r="L110" s="37"/>
      <c r="M110" s="37"/>
      <c r="N110" s="37"/>
    </row>
    <row r="111" spans="1:14" ht="15" x14ac:dyDescent="0.25">
      <c r="A111" s="37"/>
      <c r="B111" s="37"/>
      <c r="C111" s="37"/>
      <c r="D111" s="37"/>
      <c r="E111" s="40">
        <f t="shared" si="6"/>
        <v>95</v>
      </c>
      <c r="F111" s="39">
        <v>0.33941567167836717</v>
      </c>
      <c r="G111" s="38">
        <f t="shared" si="5"/>
        <v>1.931754230580621</v>
      </c>
      <c r="H111" s="37"/>
      <c r="I111" s="37"/>
      <c r="J111" s="37"/>
      <c r="K111" s="37"/>
      <c r="L111" s="37"/>
      <c r="M111" s="37"/>
      <c r="N111" s="37"/>
    </row>
    <row r="112" spans="1:14" ht="15" x14ac:dyDescent="0.25">
      <c r="A112" s="37"/>
      <c r="B112" s="37"/>
      <c r="C112" s="37"/>
      <c r="D112" s="37"/>
      <c r="E112" s="40">
        <f t="shared" si="6"/>
        <v>96</v>
      </c>
      <c r="F112" s="39">
        <v>0.11662966434301791</v>
      </c>
      <c r="G112" s="38">
        <f t="shared" si="5"/>
        <v>1.0564548457548286</v>
      </c>
      <c r="H112" s="37"/>
      <c r="I112" s="37"/>
      <c r="J112" s="37"/>
      <c r="K112" s="37"/>
      <c r="L112" s="37"/>
      <c r="M112" s="37"/>
      <c r="N112" s="37"/>
    </row>
    <row r="113" spans="1:14" ht="15" x14ac:dyDescent="0.25">
      <c r="A113" s="37"/>
      <c r="B113" s="37"/>
      <c r="C113" s="37"/>
      <c r="D113" s="37"/>
      <c r="E113" s="40">
        <f t="shared" si="6"/>
        <v>97</v>
      </c>
      <c r="F113" s="39">
        <v>0.64703474409478445</v>
      </c>
      <c r="G113" s="38">
        <f t="shared" ref="G113:G144" si="7">$C$19*(-LN(1-F113))^(1/$C$18)</f>
        <v>3.0614491452277086</v>
      </c>
      <c r="H113" s="37"/>
      <c r="I113" s="37"/>
      <c r="J113" s="37"/>
      <c r="K113" s="37"/>
      <c r="L113" s="37"/>
      <c r="M113" s="37"/>
      <c r="N113" s="37"/>
    </row>
    <row r="114" spans="1:14" ht="15" x14ac:dyDescent="0.25">
      <c r="A114" s="37"/>
      <c r="B114" s="37"/>
      <c r="C114" s="37"/>
      <c r="D114" s="37"/>
      <c r="E114" s="40">
        <f t="shared" si="6"/>
        <v>98</v>
      </c>
      <c r="F114" s="39">
        <v>0.97703430676105296</v>
      </c>
      <c r="G114" s="38">
        <f t="shared" si="7"/>
        <v>5.8278455688271711</v>
      </c>
      <c r="H114" s="37"/>
      <c r="I114" s="37"/>
      <c r="J114" s="37"/>
      <c r="K114" s="37"/>
      <c r="L114" s="37"/>
      <c r="M114" s="37"/>
      <c r="N114" s="37"/>
    </row>
    <row r="115" spans="1:14" ht="15" x14ac:dyDescent="0.25">
      <c r="A115" s="37"/>
      <c r="B115" s="37"/>
      <c r="C115" s="37"/>
      <c r="D115" s="37"/>
      <c r="E115" s="40">
        <f t="shared" si="6"/>
        <v>99</v>
      </c>
      <c r="F115" s="39">
        <v>0.85814280001899368</v>
      </c>
      <c r="G115" s="38">
        <f t="shared" si="7"/>
        <v>4.1924228379015664</v>
      </c>
      <c r="H115" s="37"/>
      <c r="I115" s="37"/>
      <c r="J115" s="37"/>
      <c r="K115" s="37"/>
      <c r="L115" s="37"/>
      <c r="M115" s="37"/>
      <c r="N115" s="37"/>
    </row>
    <row r="116" spans="1:14" ht="15" x14ac:dyDescent="0.25">
      <c r="A116" s="37"/>
      <c r="B116" s="37"/>
      <c r="C116" s="37"/>
      <c r="D116" s="37"/>
      <c r="E116" s="40">
        <f t="shared" si="6"/>
        <v>100</v>
      </c>
      <c r="F116" s="39">
        <v>0.37813526831067779</v>
      </c>
      <c r="G116" s="38">
        <f t="shared" si="7"/>
        <v>2.067678443945701</v>
      </c>
      <c r="H116" s="37"/>
      <c r="I116" s="37"/>
      <c r="J116" s="37"/>
      <c r="K116" s="37"/>
      <c r="L116" s="37"/>
      <c r="M116" s="37"/>
      <c r="N116" s="37"/>
    </row>
    <row r="117" spans="1:14" ht="15" x14ac:dyDescent="0.25">
      <c r="A117" s="37"/>
      <c r="B117" s="37"/>
      <c r="C117" s="37"/>
      <c r="D117" s="37"/>
      <c r="E117" s="37"/>
      <c r="F117" s="37"/>
      <c r="G117" s="37"/>
      <c r="H117" s="37"/>
      <c r="I117" s="37"/>
      <c r="J117" s="37"/>
      <c r="K117" s="37"/>
      <c r="L117" s="37"/>
      <c r="M117" s="37"/>
      <c r="N117" s="37"/>
    </row>
    <row r="118" spans="1:14" ht="15" x14ac:dyDescent="0.25">
      <c r="A118" s="37"/>
      <c r="B118" s="37"/>
      <c r="C118" s="37"/>
      <c r="D118" s="37"/>
      <c r="E118" s="37"/>
      <c r="F118" s="37"/>
      <c r="G118" s="37"/>
      <c r="H118" s="37"/>
      <c r="I118" s="37"/>
      <c r="J118" s="37"/>
      <c r="K118" s="37"/>
      <c r="L118" s="37"/>
      <c r="M118" s="37"/>
      <c r="N118" s="37"/>
    </row>
    <row r="119" spans="1:14" ht="15" x14ac:dyDescent="0.25">
      <c r="A119" s="37"/>
      <c r="B119" s="37"/>
      <c r="C119" s="37"/>
      <c r="D119" s="37"/>
      <c r="E119" s="37"/>
      <c r="F119" s="37"/>
      <c r="G119" s="37"/>
      <c r="H119" s="37"/>
      <c r="I119" s="37"/>
      <c r="J119" s="37"/>
      <c r="K119" s="37"/>
      <c r="L119" s="37"/>
      <c r="M119" s="37"/>
      <c r="N119" s="37"/>
    </row>
    <row r="120" spans="1:14" ht="15" x14ac:dyDescent="0.25">
      <c r="A120" s="37"/>
      <c r="B120" s="37"/>
      <c r="C120" s="37"/>
      <c r="D120" s="37"/>
      <c r="E120" s="37"/>
      <c r="F120" s="37"/>
      <c r="G120" s="37"/>
      <c r="H120" s="37"/>
      <c r="I120" s="37"/>
      <c r="J120" s="37"/>
      <c r="K120" s="37"/>
      <c r="L120" s="37"/>
      <c r="M120" s="37"/>
      <c r="N120" s="37"/>
    </row>
    <row r="121" spans="1:14" ht="15" x14ac:dyDescent="0.25">
      <c r="A121" s="37"/>
      <c r="B121" s="37"/>
      <c r="C121" s="37"/>
      <c r="D121" s="37"/>
      <c r="E121" s="37"/>
      <c r="F121" s="37"/>
      <c r="G121" s="37"/>
      <c r="H121" s="37"/>
      <c r="I121" s="37"/>
      <c r="J121" s="37"/>
      <c r="K121" s="37"/>
      <c r="L121" s="37"/>
      <c r="M121" s="37"/>
      <c r="N121" s="37"/>
    </row>
    <row r="122" spans="1:14" ht="15" x14ac:dyDescent="0.25">
      <c r="A122" s="37"/>
      <c r="B122" s="37"/>
      <c r="C122" s="37"/>
      <c r="D122" s="37"/>
      <c r="E122" s="37"/>
      <c r="F122" s="37"/>
      <c r="G122" s="37"/>
      <c r="H122" s="37"/>
      <c r="I122" s="37"/>
      <c r="J122" s="37"/>
      <c r="K122" s="37"/>
      <c r="L122" s="37"/>
      <c r="M122" s="37"/>
      <c r="N122" s="37"/>
    </row>
    <row r="123" spans="1:14" ht="15" x14ac:dyDescent="0.25">
      <c r="A123" s="37"/>
      <c r="B123" s="37"/>
      <c r="C123" s="37"/>
      <c r="D123" s="37"/>
      <c r="E123" s="37"/>
      <c r="F123" s="37"/>
      <c r="G123" s="37"/>
      <c r="H123" s="37"/>
      <c r="I123" s="37"/>
      <c r="J123" s="37"/>
      <c r="K123" s="37"/>
      <c r="L123" s="37"/>
      <c r="M123" s="37"/>
      <c r="N123" s="37"/>
    </row>
    <row r="124" spans="1:14" ht="15" x14ac:dyDescent="0.25">
      <c r="A124" s="37"/>
      <c r="B124" s="37"/>
      <c r="C124" s="37"/>
      <c r="D124" s="37"/>
      <c r="E124" s="37"/>
      <c r="F124" s="37"/>
      <c r="G124" s="37"/>
      <c r="H124" s="37"/>
      <c r="I124" s="37"/>
      <c r="J124" s="37"/>
      <c r="K124" s="37"/>
      <c r="L124" s="37"/>
      <c r="M124" s="37"/>
      <c r="N124" s="37"/>
    </row>
    <row r="125" spans="1:14" ht="15" x14ac:dyDescent="0.25">
      <c r="A125" s="37"/>
      <c r="B125" s="37"/>
      <c r="C125" s="37"/>
      <c r="D125" s="37"/>
      <c r="E125" s="37"/>
      <c r="F125" s="37"/>
      <c r="G125" s="37"/>
      <c r="H125" s="37"/>
      <c r="I125" s="37"/>
      <c r="J125" s="37"/>
      <c r="K125" s="37"/>
      <c r="L125" s="37"/>
      <c r="M125" s="37"/>
      <c r="N125" s="37"/>
    </row>
    <row r="126" spans="1:14" ht="15" x14ac:dyDescent="0.25">
      <c r="A126" s="37"/>
      <c r="B126" s="37"/>
      <c r="C126" s="37"/>
      <c r="D126" s="37"/>
      <c r="E126" s="37"/>
      <c r="F126" s="37"/>
      <c r="G126" s="37"/>
      <c r="H126" s="37"/>
      <c r="I126" s="37"/>
      <c r="J126" s="37"/>
      <c r="K126" s="37"/>
      <c r="L126" s="37"/>
      <c r="M126" s="37"/>
      <c r="N126" s="37"/>
    </row>
    <row r="127" spans="1:14" ht="15" x14ac:dyDescent="0.25">
      <c r="A127" s="37"/>
      <c r="B127" s="37"/>
      <c r="C127" s="37"/>
      <c r="D127" s="37"/>
      <c r="E127" s="37"/>
      <c r="F127" s="37"/>
      <c r="G127" s="37"/>
      <c r="H127" s="37"/>
      <c r="I127" s="37"/>
      <c r="J127" s="37"/>
      <c r="K127" s="37"/>
      <c r="L127" s="37"/>
      <c r="M127" s="37"/>
      <c r="N127" s="37"/>
    </row>
    <row r="128" spans="1:14" ht="15" x14ac:dyDescent="0.25">
      <c r="A128" s="37"/>
      <c r="B128" s="37"/>
      <c r="C128" s="37"/>
      <c r="D128" s="37"/>
      <c r="E128" s="37"/>
      <c r="F128" s="37"/>
      <c r="G128" s="37"/>
      <c r="H128" s="37"/>
      <c r="I128" s="37"/>
      <c r="J128" s="37"/>
      <c r="K128" s="37"/>
      <c r="L128" s="37"/>
      <c r="M128" s="37"/>
      <c r="N128" s="37"/>
    </row>
    <row r="129" spans="1:14" ht="15" x14ac:dyDescent="0.25">
      <c r="A129" s="37"/>
      <c r="B129" s="37"/>
      <c r="C129" s="37"/>
      <c r="D129" s="37"/>
      <c r="E129" s="37"/>
      <c r="F129" s="37"/>
      <c r="G129" s="37"/>
      <c r="H129" s="37"/>
      <c r="I129" s="37"/>
      <c r="J129" s="37"/>
      <c r="K129" s="37"/>
      <c r="L129" s="37"/>
      <c r="M129" s="37"/>
      <c r="N129" s="37"/>
    </row>
    <row r="130" spans="1:14" ht="15" x14ac:dyDescent="0.25">
      <c r="A130" s="37"/>
      <c r="B130" s="37"/>
      <c r="C130" s="37"/>
      <c r="D130" s="37"/>
      <c r="E130" s="37"/>
      <c r="F130" s="37"/>
      <c r="G130" s="37"/>
      <c r="H130" s="37"/>
      <c r="I130" s="37"/>
      <c r="J130" s="37"/>
      <c r="K130" s="37"/>
      <c r="L130" s="37"/>
      <c r="M130" s="37"/>
      <c r="N130" s="37"/>
    </row>
    <row r="131" spans="1:14" ht="15" x14ac:dyDescent="0.25">
      <c r="A131" s="37"/>
      <c r="B131" s="37"/>
      <c r="C131" s="37"/>
      <c r="D131" s="37"/>
      <c r="E131" s="37"/>
      <c r="F131" s="37"/>
      <c r="G131" s="37"/>
      <c r="H131" s="37"/>
      <c r="I131" s="37"/>
      <c r="J131" s="37"/>
      <c r="K131" s="37"/>
      <c r="L131" s="37"/>
      <c r="M131" s="37"/>
      <c r="N131" s="37"/>
    </row>
    <row r="132" spans="1:14" ht="15" x14ac:dyDescent="0.25">
      <c r="A132" s="37"/>
      <c r="B132" s="37"/>
      <c r="C132" s="37"/>
      <c r="D132" s="37"/>
      <c r="E132" s="37"/>
      <c r="F132" s="37"/>
      <c r="G132" s="37"/>
      <c r="H132" s="37"/>
      <c r="I132" s="37"/>
      <c r="J132" s="37"/>
      <c r="K132" s="37"/>
      <c r="L132" s="37"/>
      <c r="M132" s="37"/>
      <c r="N132" s="37"/>
    </row>
    <row r="133" spans="1:14" ht="15" x14ac:dyDescent="0.25">
      <c r="A133" s="37"/>
      <c r="B133" s="37"/>
      <c r="C133" s="37"/>
      <c r="D133" s="37"/>
      <c r="E133" s="37"/>
      <c r="F133" s="37"/>
      <c r="G133" s="37"/>
      <c r="H133" s="37"/>
      <c r="I133" s="37"/>
      <c r="J133" s="37"/>
      <c r="K133" s="37"/>
      <c r="L133" s="37"/>
      <c r="M133" s="37"/>
      <c r="N133" s="37"/>
    </row>
  </sheetData>
  <mergeCells count="1">
    <mergeCell ref="B12:K1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24AD-830F-460B-AA46-49504422BB2F}">
  <dimension ref="A1:S133"/>
  <sheetViews>
    <sheetView workbookViewId="0">
      <selection activeCell="B187" sqref="B187"/>
    </sheetView>
  </sheetViews>
  <sheetFormatPr defaultColWidth="8.85546875" defaultRowHeight="12.75" x14ac:dyDescent="0.2"/>
  <cols>
    <col min="1" max="1" width="12.85546875" style="36" customWidth="1"/>
    <col min="2" max="2" width="40.85546875" style="36" customWidth="1"/>
    <col min="3" max="4" width="12.85546875" style="36" customWidth="1"/>
    <col min="5" max="6" width="15.85546875" style="36" customWidth="1"/>
    <col min="7" max="7" width="7.140625" style="36" customWidth="1"/>
    <col min="8" max="10" width="11.85546875" style="66" customWidth="1"/>
    <col min="11" max="16384" width="8.85546875" style="36"/>
  </cols>
  <sheetData>
    <row r="1" spans="1:10" ht="15" x14ac:dyDescent="0.25">
      <c r="A1" s="65" t="s">
        <v>55</v>
      </c>
      <c r="B1" s="63"/>
      <c r="C1" s="63"/>
      <c r="D1" s="64"/>
      <c r="E1" s="64"/>
      <c r="F1" s="63"/>
      <c r="G1" s="63"/>
      <c r="H1" s="64"/>
    </row>
    <row r="2" spans="1:10" ht="15" x14ac:dyDescent="0.25">
      <c r="A2" s="65" t="s">
        <v>54</v>
      </c>
      <c r="B2" s="63"/>
      <c r="C2" s="63"/>
      <c r="D2" s="64"/>
      <c r="E2" s="64"/>
      <c r="F2" s="63"/>
      <c r="G2" s="63"/>
      <c r="H2" s="64"/>
    </row>
    <row r="3" spans="1:10" ht="15" x14ac:dyDescent="0.25">
      <c r="A3" s="65" t="s">
        <v>53</v>
      </c>
      <c r="B3" s="63"/>
      <c r="C3" s="63"/>
      <c r="D3" s="64"/>
      <c r="E3" s="64"/>
      <c r="F3" s="63"/>
      <c r="G3" s="63"/>
      <c r="H3" s="64"/>
    </row>
    <row r="4" spans="1:10" ht="15" x14ac:dyDescent="0.25">
      <c r="A4" s="65" t="s">
        <v>52</v>
      </c>
      <c r="B4" s="63"/>
      <c r="C4" s="63"/>
      <c r="D4" s="64"/>
      <c r="E4" s="64"/>
      <c r="F4" s="63"/>
      <c r="G4" s="63"/>
      <c r="H4" s="64"/>
    </row>
    <row r="5" spans="1:10" ht="15" x14ac:dyDescent="0.25">
      <c r="A5" s="65" t="s">
        <v>51</v>
      </c>
      <c r="B5" s="63"/>
      <c r="C5" s="63"/>
      <c r="D5" s="64"/>
      <c r="E5" s="64"/>
      <c r="F5" s="63"/>
      <c r="G5" s="63"/>
      <c r="H5" s="64"/>
    </row>
    <row r="6" spans="1:10" ht="15" x14ac:dyDescent="0.25">
      <c r="A6" s="65" t="s">
        <v>50</v>
      </c>
      <c r="B6" s="63"/>
      <c r="C6" s="63"/>
      <c r="D6" s="64"/>
      <c r="E6" s="64"/>
      <c r="F6" s="63"/>
      <c r="G6" s="63"/>
      <c r="H6" s="64"/>
    </row>
    <row r="10" spans="1:10" ht="15" x14ac:dyDescent="0.25">
      <c r="A10"/>
      <c r="B10" s="101" t="s">
        <v>91</v>
      </c>
      <c r="C10" s="96"/>
      <c r="D10" s="96"/>
      <c r="E10" s="96"/>
      <c r="F10" s="96"/>
      <c r="G10" s="96"/>
      <c r="H10" s="96"/>
      <c r="I10"/>
      <c r="J10"/>
    </row>
    <row r="11" spans="1:10" ht="15" x14ac:dyDescent="0.25">
      <c r="A11"/>
      <c r="B11" s="101" t="s">
        <v>90</v>
      </c>
      <c r="C11" s="96"/>
      <c r="D11" s="96"/>
      <c r="E11" s="96"/>
      <c r="F11" s="96"/>
      <c r="G11" s="96"/>
      <c r="H11" s="96"/>
      <c r="I11"/>
      <c r="J11"/>
    </row>
    <row r="12" spans="1:10" ht="15" x14ac:dyDescent="0.25">
      <c r="A12"/>
      <c r="B12" s="109" t="s">
        <v>89</v>
      </c>
      <c r="C12" s="109"/>
      <c r="D12" s="109"/>
      <c r="E12" s="109"/>
      <c r="F12" s="109"/>
      <c r="G12" s="109"/>
      <c r="H12" s="109"/>
      <c r="I12" s="102"/>
      <c r="J12" s="102"/>
    </row>
    <row r="13" spans="1:10" ht="15" x14ac:dyDescent="0.25">
      <c r="A13"/>
      <c r="B13" s="96"/>
      <c r="C13" s="96"/>
      <c r="D13" s="96"/>
      <c r="E13" s="96"/>
      <c r="F13" s="96"/>
      <c r="G13" s="96"/>
      <c r="H13" s="96"/>
      <c r="I13"/>
      <c r="J13"/>
    </row>
    <row r="14" spans="1:10" ht="15" x14ac:dyDescent="0.25">
      <c r="A14"/>
      <c r="B14" s="101" t="s">
        <v>88</v>
      </c>
      <c r="C14" s="96"/>
      <c r="D14" s="96"/>
      <c r="E14" s="96"/>
      <c r="F14" s="96"/>
      <c r="G14" s="96"/>
      <c r="H14" s="96"/>
      <c r="I14"/>
      <c r="J14"/>
    </row>
    <row r="15" spans="1:10" ht="15" x14ac:dyDescent="0.25">
      <c r="A15"/>
      <c r="B15" s="100" t="s">
        <v>87</v>
      </c>
      <c r="C15" s="96"/>
      <c r="D15" s="96"/>
      <c r="E15" s="96"/>
      <c r="F15" s="96"/>
      <c r="G15" s="96"/>
      <c r="H15" s="96"/>
      <c r="I15"/>
      <c r="J15"/>
    </row>
    <row r="16" spans="1:10" ht="15" x14ac:dyDescent="0.25">
      <c r="A16"/>
      <c r="B16" s="100" t="s">
        <v>86</v>
      </c>
      <c r="C16" s="96"/>
      <c r="D16" s="96"/>
      <c r="E16" s="96"/>
      <c r="F16" s="96"/>
      <c r="G16" s="96"/>
      <c r="H16" s="96"/>
      <c r="I16"/>
      <c r="J16"/>
    </row>
    <row r="17" spans="1:10" ht="15" x14ac:dyDescent="0.25">
      <c r="A17"/>
      <c r="B17" s="100" t="s">
        <v>85</v>
      </c>
      <c r="C17" s="96"/>
      <c r="D17" s="96"/>
      <c r="E17" s="96"/>
      <c r="F17" s="96"/>
      <c r="G17" s="96"/>
      <c r="H17" s="96"/>
      <c r="I17"/>
      <c r="J17"/>
    </row>
    <row r="18" spans="1:10" ht="15" x14ac:dyDescent="0.25">
      <c r="A18"/>
      <c r="B18" s="96"/>
      <c r="C18" s="96"/>
      <c r="D18" s="96"/>
      <c r="E18" s="96"/>
      <c r="F18" s="96"/>
      <c r="G18" s="96"/>
      <c r="H18" s="96"/>
      <c r="I18"/>
      <c r="J18"/>
    </row>
    <row r="19" spans="1:10" ht="15" x14ac:dyDescent="0.25">
      <c r="A19"/>
      <c r="B19" s="99" t="s">
        <v>84</v>
      </c>
      <c r="C19" s="96"/>
      <c r="D19" s="96"/>
      <c r="E19" s="96"/>
      <c r="F19" s="96"/>
      <c r="G19" s="96"/>
      <c r="H19" s="96"/>
      <c r="I19" s="95"/>
      <c r="J19"/>
    </row>
    <row r="20" spans="1:10" ht="15" x14ac:dyDescent="0.25">
      <c r="A20"/>
      <c r="B20" s="99"/>
      <c r="C20" s="96"/>
      <c r="D20" s="96"/>
      <c r="E20" s="96"/>
      <c r="F20" s="96"/>
      <c r="G20" s="96"/>
      <c r="H20" s="96"/>
      <c r="I20" s="95"/>
      <c r="J20"/>
    </row>
    <row r="21" spans="1:10" ht="15" x14ac:dyDescent="0.25">
      <c r="A21"/>
      <c r="B21" s="99" t="s">
        <v>83</v>
      </c>
      <c r="C21" s="96"/>
      <c r="D21" s="96"/>
      <c r="E21" s="96"/>
      <c r="F21" s="96"/>
      <c r="G21" s="96"/>
      <c r="H21" s="96"/>
      <c r="I21" s="95"/>
      <c r="J21"/>
    </row>
    <row r="22" spans="1:10" ht="15" x14ac:dyDescent="0.25">
      <c r="A22"/>
      <c r="B22" s="99"/>
      <c r="C22" s="96"/>
      <c r="D22" s="96"/>
      <c r="E22" s="96"/>
      <c r="F22" s="96"/>
      <c r="G22" s="96"/>
      <c r="H22" s="96"/>
      <c r="I22" s="95"/>
      <c r="J22"/>
    </row>
    <row r="23" spans="1:10" ht="15" x14ac:dyDescent="0.25">
      <c r="A23"/>
      <c r="B23" s="99" t="s">
        <v>82</v>
      </c>
      <c r="C23" s="96"/>
      <c r="D23" s="96"/>
      <c r="E23" s="96"/>
      <c r="F23" s="96"/>
      <c r="G23" s="96"/>
      <c r="H23" s="96"/>
      <c r="I23" s="95"/>
      <c r="J23"/>
    </row>
    <row r="24" spans="1:10" ht="15" x14ac:dyDescent="0.25">
      <c r="A24"/>
      <c r="B24" s="98"/>
      <c r="C24" s="96"/>
      <c r="D24" s="96"/>
      <c r="E24" s="96"/>
      <c r="F24" s="96"/>
      <c r="G24" s="96"/>
      <c r="H24" s="96"/>
      <c r="I24" s="95"/>
      <c r="J24"/>
    </row>
    <row r="25" spans="1:10" ht="15" x14ac:dyDescent="0.25">
      <c r="A25"/>
      <c r="B25" s="97" t="s">
        <v>81</v>
      </c>
      <c r="C25" s="96"/>
      <c r="D25" s="96"/>
      <c r="E25" s="96"/>
      <c r="F25" s="96"/>
      <c r="G25" s="96"/>
      <c r="H25" s="96"/>
      <c r="I25" s="95"/>
      <c r="J25"/>
    </row>
    <row r="26" spans="1:10" ht="15" x14ac:dyDescent="0.25">
      <c r="B26" s="94"/>
      <c r="C26" s="37"/>
      <c r="D26" s="37"/>
      <c r="E26" s="37"/>
      <c r="F26" s="37"/>
      <c r="G26" s="37"/>
      <c r="J26" s="93"/>
    </row>
    <row r="27" spans="1:10" ht="15" x14ac:dyDescent="0.25">
      <c r="B27" s="37"/>
      <c r="C27" s="37"/>
      <c r="D27" s="37"/>
      <c r="E27" s="37"/>
      <c r="F27" s="91" t="s">
        <v>18</v>
      </c>
      <c r="G27" s="91"/>
    </row>
    <row r="28" spans="1:10" ht="15" x14ac:dyDescent="0.25">
      <c r="B28" s="37"/>
      <c r="C28" s="37"/>
      <c r="D28" s="92"/>
      <c r="E28" s="58" t="s">
        <v>80</v>
      </c>
      <c r="F28" s="91" t="s">
        <v>79</v>
      </c>
      <c r="G28" s="91"/>
      <c r="H28" s="90" t="s">
        <v>78</v>
      </c>
      <c r="I28" s="89" t="s">
        <v>77</v>
      </c>
      <c r="J28" s="89" t="s">
        <v>76</v>
      </c>
    </row>
    <row r="29" spans="1:10" ht="15" x14ac:dyDescent="0.25">
      <c r="B29" s="37"/>
      <c r="C29" s="37"/>
      <c r="D29" s="70"/>
      <c r="E29" s="70">
        <v>45657</v>
      </c>
      <c r="F29" s="69">
        <v>100</v>
      </c>
      <c r="G29" s="69"/>
      <c r="H29" s="66">
        <v>1</v>
      </c>
      <c r="I29" s="68">
        <f t="shared" ref="I29:I60" si="0">F30-F29</f>
        <v>-19.739138888421635</v>
      </c>
      <c r="J29" s="67">
        <f t="shared" ref="J29:J60" si="1">(1+$C$30)^-H29</f>
        <v>0.86956521739130443</v>
      </c>
    </row>
    <row r="30" spans="1:10" ht="15" x14ac:dyDescent="0.25">
      <c r="B30" s="86" t="s">
        <v>75</v>
      </c>
      <c r="C30" s="88">
        <v>0.15</v>
      </c>
      <c r="D30" s="70"/>
      <c r="E30" s="70">
        <v>46022</v>
      </c>
      <c r="F30" s="69">
        <v>80.260861111578365</v>
      </c>
      <c r="G30" s="69"/>
      <c r="H30" s="66">
        <v>2</v>
      </c>
      <c r="I30" s="68">
        <f t="shared" si="0"/>
        <v>0.50587344404017642</v>
      </c>
      <c r="J30" s="67">
        <f t="shared" si="1"/>
        <v>0.7561436672967865</v>
      </c>
    </row>
    <row r="31" spans="1:10" ht="15" x14ac:dyDescent="0.25">
      <c r="B31" s="86" t="s">
        <v>74</v>
      </c>
      <c r="C31" s="88">
        <v>0.1</v>
      </c>
      <c r="D31" s="70"/>
      <c r="E31" s="70">
        <v>46387</v>
      </c>
      <c r="F31" s="69">
        <v>80.766734555618541</v>
      </c>
      <c r="G31" s="69"/>
      <c r="H31" s="66">
        <v>3</v>
      </c>
      <c r="I31" s="68">
        <f t="shared" si="0"/>
        <v>-0.78954591076288239</v>
      </c>
      <c r="J31" s="67">
        <f t="shared" si="1"/>
        <v>0.65751623243198831</v>
      </c>
    </row>
    <row r="32" spans="1:10" ht="15" x14ac:dyDescent="0.25">
      <c r="A32" s="84" t="s">
        <v>73</v>
      </c>
      <c r="B32" s="86" t="s">
        <v>72</v>
      </c>
      <c r="C32" s="87">
        <f>SUMPRODUCT(I29:I129,J29:J129)</f>
        <v>-23.174871928927228</v>
      </c>
      <c r="D32" s="70"/>
      <c r="E32" s="70">
        <v>46752</v>
      </c>
      <c r="F32" s="69">
        <v>79.977188644855659</v>
      </c>
      <c r="G32" s="69"/>
      <c r="H32" s="66">
        <v>4</v>
      </c>
      <c r="I32" s="68">
        <f t="shared" si="0"/>
        <v>13.346846719065795</v>
      </c>
      <c r="J32" s="67">
        <f t="shared" si="1"/>
        <v>0.57175324559303342</v>
      </c>
    </row>
    <row r="33" spans="1:10" ht="15" x14ac:dyDescent="0.25">
      <c r="A33" s="84" t="s">
        <v>71</v>
      </c>
      <c r="B33" s="86" t="s">
        <v>70</v>
      </c>
      <c r="C33" s="87">
        <f>SUMPRODUCT(F29:F129,J29:J129)*C30</f>
        <v>76.825128071072825</v>
      </c>
      <c r="D33" s="70"/>
      <c r="E33" s="70">
        <v>47118</v>
      </c>
      <c r="F33" s="69">
        <v>93.324035363921453</v>
      </c>
      <c r="G33" s="69"/>
      <c r="H33" s="66">
        <v>5</v>
      </c>
      <c r="I33" s="68">
        <f t="shared" si="0"/>
        <v>3.9090864320230878</v>
      </c>
      <c r="J33" s="67">
        <f t="shared" si="1"/>
        <v>0.49717673529828987</v>
      </c>
    </row>
    <row r="34" spans="1:10" ht="15" x14ac:dyDescent="0.25">
      <c r="A34" s="84" t="s">
        <v>69</v>
      </c>
      <c r="B34" s="86" t="s">
        <v>68</v>
      </c>
      <c r="C34" s="87">
        <f>F29</f>
        <v>100</v>
      </c>
      <c r="D34" s="70"/>
      <c r="E34" s="70">
        <v>47483</v>
      </c>
      <c r="F34" s="69">
        <v>97.233121795944541</v>
      </c>
      <c r="G34" s="69"/>
      <c r="H34" s="66">
        <v>6</v>
      </c>
      <c r="I34" s="68">
        <f t="shared" si="0"/>
        <v>-18.060766232876347</v>
      </c>
      <c r="J34" s="67">
        <f t="shared" si="1"/>
        <v>0.43232759591155645</v>
      </c>
    </row>
    <row r="35" spans="1:10" ht="15" x14ac:dyDescent="0.25">
      <c r="B35" s="86" t="s">
        <v>67</v>
      </c>
      <c r="C35" s="85">
        <f>C33-(C32+C34)</f>
        <v>0</v>
      </c>
      <c r="D35" s="70"/>
      <c r="E35" s="70">
        <v>47848</v>
      </c>
      <c r="F35" s="69">
        <v>79.172355563068194</v>
      </c>
      <c r="G35" s="69"/>
      <c r="H35" s="66">
        <v>7</v>
      </c>
      <c r="I35" s="68">
        <f t="shared" si="0"/>
        <v>-7.5036150637016021</v>
      </c>
      <c r="J35" s="67">
        <f t="shared" si="1"/>
        <v>0.37593703992309269</v>
      </c>
    </row>
    <row r="36" spans="1:10" ht="15" x14ac:dyDescent="0.25">
      <c r="B36" s="37"/>
      <c r="C36" s="37"/>
      <c r="D36" s="70"/>
      <c r="E36" s="70">
        <v>48213</v>
      </c>
      <c r="F36" s="69">
        <v>71.668740499366592</v>
      </c>
      <c r="G36" s="69"/>
      <c r="H36" s="66">
        <v>8</v>
      </c>
      <c r="I36" s="68">
        <f t="shared" si="0"/>
        <v>-5.6544938404066727</v>
      </c>
      <c r="J36" s="67">
        <f t="shared" si="1"/>
        <v>0.32690177384616753</v>
      </c>
    </row>
    <row r="37" spans="1:10" ht="14.85" customHeight="1" x14ac:dyDescent="0.25">
      <c r="A37" s="84" t="s">
        <v>66</v>
      </c>
      <c r="B37" s="83" t="s">
        <v>65</v>
      </c>
      <c r="C37" s="82"/>
      <c r="D37" s="81"/>
      <c r="E37" s="70">
        <v>48579</v>
      </c>
      <c r="F37" s="69">
        <v>66.01424665895992</v>
      </c>
      <c r="G37" s="69"/>
      <c r="H37" s="66">
        <v>9</v>
      </c>
      <c r="I37" s="68">
        <f t="shared" si="0"/>
        <v>-6.4421513503169407</v>
      </c>
      <c r="J37" s="67">
        <f t="shared" si="1"/>
        <v>0.28426241204014574</v>
      </c>
    </row>
    <row r="38" spans="1:10" ht="14.85" customHeight="1" x14ac:dyDescent="0.25">
      <c r="A38"/>
      <c r="B38" s="77" t="s">
        <v>64</v>
      </c>
      <c r="C38" s="75"/>
      <c r="D38" s="74"/>
      <c r="E38" s="70">
        <v>48944</v>
      </c>
      <c r="F38" s="69">
        <v>59.572095308642979</v>
      </c>
      <c r="G38" s="69"/>
      <c r="H38" s="66">
        <v>10</v>
      </c>
      <c r="I38" s="68">
        <f t="shared" si="0"/>
        <v>-0.3656231306268225</v>
      </c>
      <c r="J38" s="67">
        <f t="shared" si="1"/>
        <v>0.24718470612186585</v>
      </c>
    </row>
    <row r="39" spans="1:10" ht="15" x14ac:dyDescent="0.25">
      <c r="A39"/>
      <c r="B39" s="76"/>
      <c r="C39" s="75"/>
      <c r="D39" s="74"/>
      <c r="E39" s="70">
        <v>49309</v>
      </c>
      <c r="F39" s="69">
        <v>59.206472178016156</v>
      </c>
      <c r="G39" s="69"/>
      <c r="H39" s="66">
        <v>11</v>
      </c>
      <c r="I39" s="68">
        <f t="shared" si="0"/>
        <v>-10.936798476289475</v>
      </c>
      <c r="J39" s="67">
        <f t="shared" si="1"/>
        <v>0.21494322271466598</v>
      </c>
    </row>
    <row r="40" spans="1:10" ht="15" x14ac:dyDescent="0.25">
      <c r="A40"/>
      <c r="B40" s="77" t="s">
        <v>63</v>
      </c>
      <c r="C40" s="75"/>
      <c r="D40" s="74"/>
      <c r="E40" s="70">
        <v>49674</v>
      </c>
      <c r="F40" s="69">
        <v>48.269673701726681</v>
      </c>
      <c r="G40" s="69"/>
      <c r="H40" s="66">
        <v>12</v>
      </c>
      <c r="I40" s="68">
        <f t="shared" si="0"/>
        <v>-0.30695162142772858</v>
      </c>
      <c r="J40" s="67">
        <f t="shared" si="1"/>
        <v>0.18690715018666609</v>
      </c>
    </row>
    <row r="41" spans="1:10" ht="15" x14ac:dyDescent="0.25">
      <c r="A41"/>
      <c r="B41" s="77" t="s">
        <v>62</v>
      </c>
      <c r="C41" s="75"/>
      <c r="D41" s="74"/>
      <c r="E41" s="70">
        <v>50040</v>
      </c>
      <c r="F41" s="69">
        <v>47.962722080298953</v>
      </c>
      <c r="G41" s="69"/>
      <c r="H41" s="66">
        <v>13</v>
      </c>
      <c r="I41" s="68">
        <f t="shared" si="0"/>
        <v>6.4317831285128548</v>
      </c>
      <c r="J41" s="67">
        <f t="shared" si="1"/>
        <v>0.16252795668405748</v>
      </c>
    </row>
    <row r="42" spans="1:10" ht="15" x14ac:dyDescent="0.25">
      <c r="A42"/>
      <c r="B42" s="77"/>
      <c r="C42" s="75"/>
      <c r="D42" s="74"/>
      <c r="E42" s="70">
        <v>50405</v>
      </c>
      <c r="F42" s="69">
        <v>54.394505208811808</v>
      </c>
      <c r="G42" s="69"/>
      <c r="H42" s="66">
        <v>14</v>
      </c>
      <c r="I42" s="68">
        <f t="shared" si="0"/>
        <v>7.6609506474751399</v>
      </c>
      <c r="J42" s="67">
        <f t="shared" si="1"/>
        <v>0.14132865798613695</v>
      </c>
    </row>
    <row r="43" spans="1:10" ht="15" x14ac:dyDescent="0.25">
      <c r="A43"/>
      <c r="B43" s="77" t="s">
        <v>61</v>
      </c>
      <c r="C43" s="75"/>
      <c r="D43" s="74"/>
      <c r="E43" s="70">
        <v>50770</v>
      </c>
      <c r="F43" s="69">
        <v>62.055455856286947</v>
      </c>
      <c r="G43" s="69"/>
      <c r="H43" s="66">
        <v>15</v>
      </c>
      <c r="I43" s="68">
        <f t="shared" si="0"/>
        <v>0.6288020877545577</v>
      </c>
      <c r="J43" s="67">
        <f t="shared" si="1"/>
        <v>0.1228944852053365</v>
      </c>
    </row>
    <row r="44" spans="1:10" ht="15" x14ac:dyDescent="0.25">
      <c r="A44"/>
      <c r="B44" s="77" t="s">
        <v>60</v>
      </c>
      <c r="C44" s="75"/>
      <c r="D44" s="74"/>
      <c r="E44" s="70">
        <v>51135</v>
      </c>
      <c r="F44" s="69">
        <v>62.684257944041505</v>
      </c>
      <c r="G44" s="69"/>
      <c r="H44" s="66">
        <v>16</v>
      </c>
      <c r="I44" s="68">
        <f t="shared" si="0"/>
        <v>-8.1129359353249839</v>
      </c>
      <c r="J44" s="67">
        <f t="shared" si="1"/>
        <v>0.10686476974377089</v>
      </c>
    </row>
    <row r="45" spans="1:10" ht="15" x14ac:dyDescent="0.25">
      <c r="A45"/>
      <c r="B45" s="77"/>
      <c r="C45" s="75"/>
      <c r="D45" s="74"/>
      <c r="E45" s="70">
        <v>51501</v>
      </c>
      <c r="F45" s="69">
        <v>54.571322008716521</v>
      </c>
      <c r="G45" s="69"/>
      <c r="H45" s="66">
        <v>17</v>
      </c>
      <c r="I45" s="68">
        <f t="shared" si="0"/>
        <v>9.0850153116396655</v>
      </c>
      <c r="J45" s="67">
        <f t="shared" si="1"/>
        <v>9.2925886733713825E-2</v>
      </c>
    </row>
    <row r="46" spans="1:10" ht="14.85" customHeight="1" x14ac:dyDescent="0.25">
      <c r="A46"/>
      <c r="B46" s="77" t="s">
        <v>59</v>
      </c>
      <c r="C46" s="75"/>
      <c r="D46" s="74"/>
      <c r="E46" s="70">
        <v>51866</v>
      </c>
      <c r="F46" s="69">
        <v>63.656337320356187</v>
      </c>
      <c r="G46" s="69"/>
      <c r="H46" s="66">
        <v>18</v>
      </c>
      <c r="I46" s="68">
        <f t="shared" si="0"/>
        <v>1.8760374177730341</v>
      </c>
      <c r="J46" s="67">
        <f t="shared" si="1"/>
        <v>8.0805118898881603E-2</v>
      </c>
    </row>
    <row r="47" spans="1:10" ht="14.85" customHeight="1" x14ac:dyDescent="0.25">
      <c r="A47"/>
      <c r="B47" s="77" t="s">
        <v>58</v>
      </c>
      <c r="C47" s="75"/>
      <c r="D47" s="74"/>
      <c r="E47" s="70">
        <v>52231</v>
      </c>
      <c r="F47" s="69">
        <v>65.532374738129221</v>
      </c>
      <c r="G47" s="69"/>
      <c r="H47" s="66">
        <v>19</v>
      </c>
      <c r="I47" s="68">
        <f t="shared" si="0"/>
        <v>5.7446941499406989E-2</v>
      </c>
      <c r="J47" s="67">
        <f t="shared" si="1"/>
        <v>7.0265320781636179E-2</v>
      </c>
    </row>
    <row r="48" spans="1:10" ht="15" x14ac:dyDescent="0.25">
      <c r="A48"/>
      <c r="B48" s="76"/>
      <c r="C48" s="75"/>
      <c r="D48" s="74"/>
      <c r="E48" s="70">
        <v>52596</v>
      </c>
      <c r="F48" s="69">
        <v>65.589821679628628</v>
      </c>
      <c r="G48" s="69"/>
      <c r="H48" s="66">
        <v>20</v>
      </c>
      <c r="I48" s="68">
        <f t="shared" si="0"/>
        <v>-7.882277048019354</v>
      </c>
      <c r="J48" s="67">
        <f t="shared" si="1"/>
        <v>6.1100278940553199E-2</v>
      </c>
    </row>
    <row r="49" spans="1:19" ht="15" x14ac:dyDescent="0.25">
      <c r="A49"/>
      <c r="B49" s="77" t="s">
        <v>57</v>
      </c>
      <c r="C49" s="75"/>
      <c r="D49" s="74"/>
      <c r="E49" s="70">
        <v>52962</v>
      </c>
      <c r="F49" s="69">
        <v>57.707544631609274</v>
      </c>
      <c r="G49" s="69"/>
      <c r="H49" s="66">
        <v>21</v>
      </c>
      <c r="I49" s="68">
        <f t="shared" si="0"/>
        <v>-2.7315281939559526</v>
      </c>
      <c r="J49" s="67">
        <f t="shared" si="1"/>
        <v>5.3130677339611479E-2</v>
      </c>
      <c r="L49" s="80"/>
      <c r="M49" s="79"/>
      <c r="N49" s="79"/>
      <c r="O49" s="79"/>
      <c r="P49" s="79"/>
      <c r="Q49" s="79"/>
      <c r="R49" s="79"/>
      <c r="S49" s="78"/>
    </row>
    <row r="50" spans="1:19" ht="15" x14ac:dyDescent="0.25">
      <c r="A50"/>
      <c r="B50" s="77" t="s">
        <v>56</v>
      </c>
      <c r="C50" s="75"/>
      <c r="D50" s="74"/>
      <c r="E50" s="70">
        <v>53327</v>
      </c>
      <c r="F50" s="69">
        <v>54.976016437653321</v>
      </c>
      <c r="G50" s="69"/>
      <c r="H50" s="66">
        <v>22</v>
      </c>
      <c r="I50" s="68">
        <f t="shared" si="0"/>
        <v>-2.5774804491414045</v>
      </c>
      <c r="J50" s="67">
        <f t="shared" si="1"/>
        <v>4.6200588990966504E-2</v>
      </c>
    </row>
    <row r="51" spans="1:19" ht="15" x14ac:dyDescent="0.25">
      <c r="A51"/>
      <c r="B51" s="76"/>
      <c r="C51" s="75"/>
      <c r="D51" s="74"/>
      <c r="E51" s="70">
        <v>53692</v>
      </c>
      <c r="F51" s="69">
        <v>52.398535988511917</v>
      </c>
      <c r="G51" s="69"/>
      <c r="H51" s="66">
        <v>23</v>
      </c>
      <c r="I51" s="68">
        <f t="shared" si="0"/>
        <v>-3.5717492368459247</v>
      </c>
      <c r="J51" s="67">
        <f t="shared" si="1"/>
        <v>4.0174425209536097E-2</v>
      </c>
    </row>
    <row r="52" spans="1:19" ht="15" x14ac:dyDescent="0.25">
      <c r="A52"/>
      <c r="B52" s="76"/>
      <c r="C52" s="75"/>
      <c r="D52" s="74"/>
      <c r="E52" s="70">
        <v>54057</v>
      </c>
      <c r="F52" s="69">
        <v>48.826786751665992</v>
      </c>
      <c r="G52" s="69"/>
      <c r="H52" s="66">
        <v>24</v>
      </c>
      <c r="I52" s="68">
        <f t="shared" si="0"/>
        <v>4.9700746967933185</v>
      </c>
      <c r="J52" s="67">
        <f t="shared" si="1"/>
        <v>3.493428279090096E-2</v>
      </c>
    </row>
    <row r="53" spans="1:19" ht="15" x14ac:dyDescent="0.25">
      <c r="A53"/>
      <c r="B53" s="76"/>
      <c r="C53" s="75"/>
      <c r="D53" s="74"/>
      <c r="E53" s="70">
        <v>54423</v>
      </c>
      <c r="F53" s="69">
        <v>53.79686144845931</v>
      </c>
      <c r="G53" s="69"/>
      <c r="H53" s="66">
        <v>25</v>
      </c>
      <c r="I53" s="68">
        <f t="shared" si="0"/>
        <v>-1.1491157343269336</v>
      </c>
      <c r="J53" s="67">
        <f t="shared" si="1"/>
        <v>3.03776372094791E-2</v>
      </c>
    </row>
    <row r="54" spans="1:19" ht="15" x14ac:dyDescent="0.25">
      <c r="A54"/>
      <c r="B54" s="76"/>
      <c r="C54" s="75"/>
      <c r="D54" s="74"/>
      <c r="E54" s="70">
        <v>54788</v>
      </c>
      <c r="F54" s="69">
        <v>52.647745714132377</v>
      </c>
      <c r="G54" s="69"/>
      <c r="H54" s="66">
        <v>26</v>
      </c>
      <c r="I54" s="68">
        <f t="shared" si="0"/>
        <v>2.4812904481767077</v>
      </c>
      <c r="J54" s="67">
        <f t="shared" si="1"/>
        <v>2.6415336703894867E-2</v>
      </c>
    </row>
    <row r="55" spans="1:19" ht="15" x14ac:dyDescent="0.25">
      <c r="A55"/>
      <c r="B55" s="76"/>
      <c r="C55" s="75"/>
      <c r="D55" s="74"/>
      <c r="E55" s="70">
        <v>55153</v>
      </c>
      <c r="F55" s="69">
        <v>55.129036162309085</v>
      </c>
      <c r="G55" s="69"/>
      <c r="H55" s="66">
        <v>27</v>
      </c>
      <c r="I55" s="68">
        <f t="shared" si="0"/>
        <v>7.0271048565850904</v>
      </c>
      <c r="J55" s="67">
        <f t="shared" si="1"/>
        <v>2.2969858003386846E-2</v>
      </c>
    </row>
    <row r="56" spans="1:19" ht="15" x14ac:dyDescent="0.25">
      <c r="A56"/>
      <c r="B56" s="76"/>
      <c r="C56" s="75"/>
      <c r="D56" s="74"/>
      <c r="E56" s="70">
        <v>55518</v>
      </c>
      <c r="F56" s="69">
        <v>62.156141018894175</v>
      </c>
      <c r="G56" s="69"/>
      <c r="H56" s="66">
        <v>28</v>
      </c>
      <c r="I56" s="68">
        <f t="shared" si="0"/>
        <v>-12.13551602920635</v>
      </c>
      <c r="J56" s="67">
        <f t="shared" si="1"/>
        <v>1.9973789568162478E-2</v>
      </c>
    </row>
    <row r="57" spans="1:19" ht="15" x14ac:dyDescent="0.25">
      <c r="A57"/>
      <c r="B57" s="73"/>
      <c r="C57" s="72"/>
      <c r="D57" s="71"/>
      <c r="E57" s="70">
        <v>55884</v>
      </c>
      <c r="F57" s="69">
        <v>50.020624989687825</v>
      </c>
      <c r="G57" s="69"/>
      <c r="H57" s="66">
        <v>29</v>
      </c>
      <c r="I57" s="68">
        <f t="shared" si="0"/>
        <v>-9.5582008080508558</v>
      </c>
      <c r="J57" s="67">
        <f t="shared" si="1"/>
        <v>1.7368512667967372E-2</v>
      </c>
    </row>
    <row r="58" spans="1:19" ht="15" x14ac:dyDescent="0.25">
      <c r="B58" s="37"/>
      <c r="C58" s="37"/>
      <c r="D58" s="70"/>
      <c r="E58" s="70">
        <v>56249</v>
      </c>
      <c r="F58" s="69">
        <v>40.462424181636969</v>
      </c>
      <c r="G58" s="69"/>
      <c r="H58" s="66">
        <v>30</v>
      </c>
      <c r="I58" s="68">
        <f t="shared" si="0"/>
        <v>-5.6064725919639429</v>
      </c>
      <c r="J58" s="67">
        <f t="shared" si="1"/>
        <v>1.5103054493884669E-2</v>
      </c>
    </row>
    <row r="59" spans="1:19" ht="15" x14ac:dyDescent="0.25">
      <c r="B59" s="37"/>
      <c r="C59" s="37"/>
      <c r="D59" s="70"/>
      <c r="E59" s="70">
        <v>56614</v>
      </c>
      <c r="F59" s="69">
        <v>34.855951589673026</v>
      </c>
      <c r="G59" s="69"/>
      <c r="H59" s="66">
        <v>31</v>
      </c>
      <c r="I59" s="68">
        <f t="shared" si="0"/>
        <v>-0.29354177664399117</v>
      </c>
      <c r="J59" s="67">
        <f t="shared" si="1"/>
        <v>1.3133090864247542E-2</v>
      </c>
    </row>
    <row r="60" spans="1:19" ht="15" x14ac:dyDescent="0.25">
      <c r="B60" s="37"/>
      <c r="C60" s="37"/>
      <c r="D60" s="70"/>
      <c r="E60" s="70">
        <v>56979</v>
      </c>
      <c r="F60" s="69">
        <v>34.562409813029035</v>
      </c>
      <c r="G60" s="69"/>
      <c r="H60" s="66">
        <v>32</v>
      </c>
      <c r="I60" s="68">
        <f t="shared" si="0"/>
        <v>1.1299787997137258</v>
      </c>
      <c r="J60" s="67">
        <f t="shared" si="1"/>
        <v>1.1420079012389169E-2</v>
      </c>
    </row>
    <row r="61" spans="1:19" ht="15" x14ac:dyDescent="0.25">
      <c r="B61" s="37"/>
      <c r="C61" s="37"/>
      <c r="D61" s="70"/>
      <c r="E61" s="70">
        <v>57345</v>
      </c>
      <c r="F61" s="69">
        <v>35.692388612742761</v>
      </c>
      <c r="G61" s="69"/>
      <c r="H61" s="66">
        <v>33</v>
      </c>
      <c r="I61" s="68">
        <f t="shared" ref="I61:I92" si="2">F62-F61</f>
        <v>4.3845416494856053</v>
      </c>
      <c r="J61" s="67">
        <f t="shared" ref="J61:J92" si="3">(1+$C$30)^-H61</f>
        <v>9.9305034890340618E-3</v>
      </c>
    </row>
    <row r="62" spans="1:19" ht="15" x14ac:dyDescent="0.25">
      <c r="B62" s="37"/>
      <c r="C62" s="37"/>
      <c r="D62" s="70"/>
      <c r="E62" s="70">
        <v>57710</v>
      </c>
      <c r="F62" s="69">
        <v>40.076930262228366</v>
      </c>
      <c r="G62" s="69"/>
      <c r="H62" s="66">
        <v>34</v>
      </c>
      <c r="I62" s="68">
        <f t="shared" si="2"/>
        <v>3.4612708685385627</v>
      </c>
      <c r="J62" s="67">
        <f t="shared" si="3"/>
        <v>8.6352204252470102E-3</v>
      </c>
    </row>
    <row r="63" spans="1:19" ht="15" x14ac:dyDescent="0.25">
      <c r="B63" s="37"/>
      <c r="C63" s="37"/>
      <c r="D63" s="70"/>
      <c r="E63" s="70">
        <v>58075</v>
      </c>
      <c r="F63" s="69">
        <v>43.538201130766929</v>
      </c>
      <c r="G63" s="69"/>
      <c r="H63" s="66">
        <v>35</v>
      </c>
      <c r="I63" s="68">
        <f t="shared" si="2"/>
        <v>3.9476089747734591</v>
      </c>
      <c r="J63" s="67">
        <f t="shared" si="3"/>
        <v>7.5088873263017501E-3</v>
      </c>
    </row>
    <row r="64" spans="1:19" ht="15" x14ac:dyDescent="0.25">
      <c r="B64" s="37"/>
      <c r="C64" s="37"/>
      <c r="D64" s="70"/>
      <c r="E64" s="70">
        <v>58440</v>
      </c>
      <c r="F64" s="69">
        <v>47.485810105540388</v>
      </c>
      <c r="G64" s="69"/>
      <c r="H64" s="66">
        <v>36</v>
      </c>
      <c r="I64" s="68">
        <f t="shared" si="2"/>
        <v>-5.1953381144908235</v>
      </c>
      <c r="J64" s="67">
        <f t="shared" si="3"/>
        <v>6.5294672402623904E-3</v>
      </c>
    </row>
    <row r="65" spans="2:10" ht="15" x14ac:dyDescent="0.25">
      <c r="B65" s="37"/>
      <c r="C65" s="37"/>
      <c r="D65" s="70"/>
      <c r="E65" s="70">
        <v>58806</v>
      </c>
      <c r="F65" s="69">
        <v>42.290471991049564</v>
      </c>
      <c r="G65" s="69"/>
      <c r="H65" s="66">
        <v>37</v>
      </c>
      <c r="I65" s="68">
        <f t="shared" si="2"/>
        <v>-2.4732342671140444</v>
      </c>
      <c r="J65" s="67">
        <f t="shared" si="3"/>
        <v>5.6777976002281658E-3</v>
      </c>
    </row>
    <row r="66" spans="2:10" ht="15" x14ac:dyDescent="0.25">
      <c r="B66" s="37"/>
      <c r="C66" s="37"/>
      <c r="D66" s="70"/>
      <c r="E66" s="70">
        <v>59171</v>
      </c>
      <c r="F66" s="69">
        <v>39.81723772393552</v>
      </c>
      <c r="G66" s="69"/>
      <c r="H66" s="66">
        <v>38</v>
      </c>
      <c r="I66" s="68">
        <f t="shared" si="2"/>
        <v>1.3570630507702077</v>
      </c>
      <c r="J66" s="67">
        <f t="shared" si="3"/>
        <v>4.937215304546232E-3</v>
      </c>
    </row>
    <row r="67" spans="2:10" ht="15" x14ac:dyDescent="0.25">
      <c r="B67" s="37"/>
      <c r="C67" s="37"/>
      <c r="D67" s="70"/>
      <c r="E67" s="70">
        <v>59536</v>
      </c>
      <c r="F67" s="69">
        <v>41.174300774705728</v>
      </c>
      <c r="G67" s="69"/>
      <c r="H67" s="66">
        <v>39</v>
      </c>
      <c r="I67" s="68">
        <f t="shared" si="2"/>
        <v>-6.9932468565709343</v>
      </c>
      <c r="J67" s="67">
        <f t="shared" si="3"/>
        <v>4.2932306996054199E-3</v>
      </c>
    </row>
    <row r="68" spans="2:10" ht="15" x14ac:dyDescent="0.25">
      <c r="B68" s="37"/>
      <c r="C68" s="37"/>
      <c r="D68" s="70"/>
      <c r="E68" s="70">
        <v>59901</v>
      </c>
      <c r="F68" s="69">
        <v>34.181053918134793</v>
      </c>
      <c r="G68" s="69"/>
      <c r="H68" s="66">
        <v>40</v>
      </c>
      <c r="I68" s="68">
        <f t="shared" si="2"/>
        <v>-5.0371715435340043</v>
      </c>
      <c r="J68" s="67">
        <f t="shared" si="3"/>
        <v>3.7332440866134084E-3</v>
      </c>
    </row>
    <row r="69" spans="2:10" ht="15" x14ac:dyDescent="0.25">
      <c r="B69" s="37"/>
      <c r="C69" s="37"/>
      <c r="D69" s="70"/>
      <c r="E69" s="70">
        <v>60267</v>
      </c>
      <c r="F69" s="69">
        <v>29.143882374600789</v>
      </c>
      <c r="G69" s="69"/>
      <c r="H69" s="66">
        <v>41</v>
      </c>
      <c r="I69" s="68">
        <f t="shared" si="2"/>
        <v>1.5579160133976053</v>
      </c>
      <c r="J69" s="67">
        <f t="shared" si="3"/>
        <v>3.2462992057507903E-3</v>
      </c>
    </row>
    <row r="70" spans="2:10" ht="15" x14ac:dyDescent="0.25">
      <c r="B70" s="37"/>
      <c r="C70" s="37"/>
      <c r="D70" s="70"/>
      <c r="E70" s="70">
        <v>60632</v>
      </c>
      <c r="F70" s="69">
        <v>30.701798387998394</v>
      </c>
      <c r="G70" s="69"/>
      <c r="H70" s="66">
        <v>42</v>
      </c>
      <c r="I70" s="68">
        <f t="shared" si="2"/>
        <v>1.2115701211362797</v>
      </c>
      <c r="J70" s="67">
        <f t="shared" si="3"/>
        <v>2.822868874565905E-3</v>
      </c>
    </row>
    <row r="71" spans="2:10" ht="15" x14ac:dyDescent="0.25">
      <c r="B71" s="37"/>
      <c r="C71" s="37"/>
      <c r="D71" s="70"/>
      <c r="E71" s="70">
        <v>60997</v>
      </c>
      <c r="F71" s="69">
        <v>31.913368509134674</v>
      </c>
      <c r="G71" s="69"/>
      <c r="H71" s="66">
        <v>43</v>
      </c>
      <c r="I71" s="68">
        <f t="shared" si="2"/>
        <v>2.2872090326086685</v>
      </c>
      <c r="J71" s="67">
        <f t="shared" si="3"/>
        <v>2.454668586579048E-3</v>
      </c>
    </row>
    <row r="72" spans="2:10" ht="15" x14ac:dyDescent="0.25">
      <c r="B72" s="37"/>
      <c r="C72" s="37"/>
      <c r="D72" s="70"/>
      <c r="E72" s="70">
        <v>61362</v>
      </c>
      <c r="F72" s="69">
        <v>34.200577541743343</v>
      </c>
      <c r="G72" s="69"/>
      <c r="H72" s="66">
        <v>44</v>
      </c>
      <c r="I72" s="68">
        <f t="shared" si="2"/>
        <v>-4.7540168955009143</v>
      </c>
      <c r="J72" s="67">
        <f t="shared" si="3"/>
        <v>2.1344944231122161E-3</v>
      </c>
    </row>
    <row r="73" spans="2:10" ht="15" x14ac:dyDescent="0.25">
      <c r="B73" s="37"/>
      <c r="C73" s="37"/>
      <c r="D73" s="70"/>
      <c r="E73" s="70">
        <v>61728</v>
      </c>
      <c r="F73" s="69">
        <v>29.446560646242428</v>
      </c>
      <c r="G73" s="69"/>
      <c r="H73" s="66">
        <v>45</v>
      </c>
      <c r="I73" s="68">
        <f t="shared" si="2"/>
        <v>-2.4173955242826892</v>
      </c>
      <c r="J73" s="67">
        <f t="shared" si="3"/>
        <v>1.856082107054101E-3</v>
      </c>
    </row>
    <row r="74" spans="2:10" ht="15" x14ac:dyDescent="0.25">
      <c r="B74" s="37"/>
      <c r="C74" s="37"/>
      <c r="D74" s="70"/>
      <c r="E74" s="70">
        <v>62093</v>
      </c>
      <c r="F74" s="69">
        <v>27.029165121959739</v>
      </c>
      <c r="G74" s="69"/>
      <c r="H74" s="66">
        <v>46</v>
      </c>
      <c r="I74" s="68">
        <f t="shared" si="2"/>
        <v>4.5370114952827763</v>
      </c>
      <c r="J74" s="67">
        <f t="shared" si="3"/>
        <v>1.6139844409166094E-3</v>
      </c>
    </row>
    <row r="75" spans="2:10" ht="15" x14ac:dyDescent="0.25">
      <c r="B75" s="37"/>
      <c r="C75" s="37"/>
      <c r="D75" s="70"/>
      <c r="E75" s="70">
        <v>62458</v>
      </c>
      <c r="F75" s="69">
        <v>31.566176617242515</v>
      </c>
      <c r="G75" s="69"/>
      <c r="H75" s="66">
        <v>47</v>
      </c>
      <c r="I75" s="68">
        <f t="shared" si="2"/>
        <v>4.4704323240216048</v>
      </c>
      <c r="J75" s="67">
        <f t="shared" si="3"/>
        <v>1.4034647312318347E-3</v>
      </c>
    </row>
    <row r="76" spans="2:10" ht="15" x14ac:dyDescent="0.25">
      <c r="B76" s="37"/>
      <c r="C76" s="37"/>
      <c r="D76" s="70"/>
      <c r="E76" s="70">
        <v>62823</v>
      </c>
      <c r="F76" s="69">
        <v>36.03660894126412</v>
      </c>
      <c r="G76" s="69"/>
      <c r="H76" s="66">
        <v>48</v>
      </c>
      <c r="I76" s="68">
        <f t="shared" si="2"/>
        <v>3.1795231187947763</v>
      </c>
      <c r="J76" s="67">
        <f t="shared" si="3"/>
        <v>1.2204041141146392E-3</v>
      </c>
    </row>
    <row r="77" spans="2:10" ht="15" x14ac:dyDescent="0.25">
      <c r="B77" s="37"/>
      <c r="C77" s="37"/>
      <c r="D77" s="70"/>
      <c r="E77" s="70">
        <v>63189</v>
      </c>
      <c r="F77" s="69">
        <v>39.216132060058897</v>
      </c>
      <c r="G77" s="69"/>
      <c r="H77" s="66">
        <v>49</v>
      </c>
      <c r="I77" s="68">
        <f t="shared" si="2"/>
        <v>6.1912705671089228</v>
      </c>
      <c r="J77" s="67">
        <f t="shared" si="3"/>
        <v>1.0612209687953383E-3</v>
      </c>
    </row>
    <row r="78" spans="2:10" ht="15" x14ac:dyDescent="0.25">
      <c r="B78" s="37"/>
      <c r="C78" s="37"/>
      <c r="D78" s="70"/>
      <c r="E78" s="70">
        <v>63554</v>
      </c>
      <c r="F78" s="69">
        <v>45.407402627167819</v>
      </c>
      <c r="G78" s="69"/>
      <c r="H78" s="66">
        <v>50</v>
      </c>
      <c r="I78" s="68">
        <f t="shared" si="2"/>
        <v>-4.3728279898828077</v>
      </c>
      <c r="J78" s="67">
        <f t="shared" si="3"/>
        <v>9.2280084243072911E-4</v>
      </c>
    </row>
    <row r="79" spans="2:10" ht="15" x14ac:dyDescent="0.25">
      <c r="B79" s="37"/>
      <c r="C79" s="37"/>
      <c r="D79" s="70"/>
      <c r="E79" s="70">
        <v>63919</v>
      </c>
      <c r="F79" s="69">
        <v>41.034574637285012</v>
      </c>
      <c r="G79" s="69"/>
      <c r="H79" s="66">
        <v>51</v>
      </c>
      <c r="I79" s="68">
        <f t="shared" si="2"/>
        <v>-2.232425609198593</v>
      </c>
      <c r="J79" s="67">
        <f t="shared" si="3"/>
        <v>8.0243551515715575E-4</v>
      </c>
    </row>
    <row r="80" spans="2:10" ht="15" x14ac:dyDescent="0.25">
      <c r="B80" s="37"/>
      <c r="C80" s="37"/>
      <c r="D80" s="70"/>
      <c r="E80" s="70">
        <v>64284</v>
      </c>
      <c r="F80" s="69">
        <v>38.802149028086419</v>
      </c>
      <c r="G80" s="69"/>
      <c r="H80" s="66">
        <v>52</v>
      </c>
      <c r="I80" s="68">
        <f t="shared" si="2"/>
        <v>0.1426186496411006</v>
      </c>
      <c r="J80" s="67">
        <f t="shared" si="3"/>
        <v>6.9777001318013559E-4</v>
      </c>
    </row>
    <row r="81" spans="2:10" ht="15" x14ac:dyDescent="0.25">
      <c r="B81" s="37"/>
      <c r="C81" s="37"/>
      <c r="D81" s="70"/>
      <c r="E81" s="70">
        <v>64650</v>
      </c>
      <c r="F81" s="69">
        <v>38.944767677727519</v>
      </c>
      <c r="G81" s="69"/>
      <c r="H81" s="66">
        <v>53</v>
      </c>
      <c r="I81" s="68">
        <f t="shared" si="2"/>
        <v>5.8669264183891627</v>
      </c>
      <c r="J81" s="67">
        <f t="shared" si="3"/>
        <v>6.0675653320011792E-4</v>
      </c>
    </row>
    <row r="82" spans="2:10" ht="15" x14ac:dyDescent="0.25">
      <c r="B82" s="37"/>
      <c r="C82" s="37"/>
      <c r="D82" s="70"/>
      <c r="E82" s="70">
        <v>65015</v>
      </c>
      <c r="F82" s="69">
        <v>44.811694096116682</v>
      </c>
      <c r="G82" s="69"/>
      <c r="H82" s="66">
        <v>54</v>
      </c>
      <c r="I82" s="68">
        <f t="shared" si="2"/>
        <v>-7.0506702301605415</v>
      </c>
      <c r="J82" s="67">
        <f t="shared" si="3"/>
        <v>5.276143766957547E-4</v>
      </c>
    </row>
    <row r="83" spans="2:10" ht="15" x14ac:dyDescent="0.25">
      <c r="B83" s="37"/>
      <c r="C83" s="37"/>
      <c r="D83" s="70"/>
      <c r="E83" s="70">
        <v>65380</v>
      </c>
      <c r="F83" s="69">
        <v>37.76102386595614</v>
      </c>
      <c r="G83" s="69"/>
      <c r="H83" s="66">
        <v>55</v>
      </c>
      <c r="I83" s="68">
        <f t="shared" si="2"/>
        <v>-2.6362301849854788</v>
      </c>
      <c r="J83" s="67">
        <f t="shared" si="3"/>
        <v>4.5879511017022159E-4</v>
      </c>
    </row>
    <row r="84" spans="2:10" ht="15" x14ac:dyDescent="0.25">
      <c r="B84" s="37"/>
      <c r="C84" s="37"/>
      <c r="D84" s="70"/>
      <c r="E84" s="70">
        <v>65745</v>
      </c>
      <c r="F84" s="69">
        <v>35.124793680970662</v>
      </c>
      <c r="G84" s="69"/>
      <c r="H84" s="66">
        <v>56</v>
      </c>
      <c r="I84" s="68">
        <f t="shared" si="2"/>
        <v>0.50949873676180601</v>
      </c>
      <c r="J84" s="67">
        <f t="shared" si="3"/>
        <v>3.9895226971323617E-4</v>
      </c>
    </row>
    <row r="85" spans="2:10" ht="15" x14ac:dyDescent="0.25">
      <c r="B85" s="37"/>
      <c r="C85" s="37"/>
      <c r="D85" s="70"/>
      <c r="E85" s="70">
        <v>66111</v>
      </c>
      <c r="F85" s="69">
        <v>35.634292417732468</v>
      </c>
      <c r="G85" s="69"/>
      <c r="H85" s="66">
        <v>57</v>
      </c>
      <c r="I85" s="68">
        <f t="shared" si="2"/>
        <v>6.4766935165238024</v>
      </c>
      <c r="J85" s="67">
        <f t="shared" si="3"/>
        <v>3.4691501714194454E-4</v>
      </c>
    </row>
    <row r="86" spans="2:10" ht="15" x14ac:dyDescent="0.25">
      <c r="B86" s="37"/>
      <c r="C86" s="37"/>
      <c r="D86" s="70"/>
      <c r="E86" s="70">
        <v>66476</v>
      </c>
      <c r="F86" s="69">
        <v>42.11098593425627</v>
      </c>
      <c r="G86" s="69"/>
      <c r="H86" s="66">
        <v>58</v>
      </c>
      <c r="I86" s="68">
        <f t="shared" si="2"/>
        <v>-7.5212165399331852</v>
      </c>
      <c r="J86" s="67">
        <f t="shared" si="3"/>
        <v>3.016652322973431E-4</v>
      </c>
    </row>
    <row r="87" spans="2:10" ht="15" x14ac:dyDescent="0.25">
      <c r="B87" s="37"/>
      <c r="C87" s="37"/>
      <c r="D87" s="70"/>
      <c r="E87" s="70">
        <v>66841</v>
      </c>
      <c r="F87" s="69">
        <v>34.589769394323085</v>
      </c>
      <c r="G87" s="69"/>
      <c r="H87" s="66">
        <v>59</v>
      </c>
      <c r="I87" s="68">
        <f t="shared" si="2"/>
        <v>0.80420765463727406</v>
      </c>
      <c r="J87" s="67">
        <f t="shared" si="3"/>
        <v>2.6231759330203752E-4</v>
      </c>
    </row>
    <row r="88" spans="2:10" ht="15" x14ac:dyDescent="0.25">
      <c r="B88" s="37"/>
      <c r="C88" s="37"/>
      <c r="D88" s="70"/>
      <c r="E88" s="70">
        <v>67206</v>
      </c>
      <c r="F88" s="69">
        <v>35.393977048960359</v>
      </c>
      <c r="G88" s="69"/>
      <c r="H88" s="66">
        <v>60</v>
      </c>
      <c r="I88" s="68">
        <f t="shared" si="2"/>
        <v>-5.5024167187964714</v>
      </c>
      <c r="J88" s="67">
        <f t="shared" si="3"/>
        <v>2.2810225504525002E-4</v>
      </c>
    </row>
    <row r="89" spans="2:10" ht="15" x14ac:dyDescent="0.25">
      <c r="B89" s="37"/>
      <c r="C89" s="37"/>
      <c r="D89" s="70"/>
      <c r="E89" s="70">
        <v>67572</v>
      </c>
      <c r="F89" s="69">
        <v>29.891560330163887</v>
      </c>
      <c r="G89" s="69"/>
      <c r="H89" s="66">
        <v>61</v>
      </c>
      <c r="I89" s="68">
        <f t="shared" si="2"/>
        <v>4.4571422892479795</v>
      </c>
      <c r="J89" s="67">
        <f t="shared" si="3"/>
        <v>1.983497869958696E-4</v>
      </c>
    </row>
    <row r="90" spans="2:10" ht="15" x14ac:dyDescent="0.25">
      <c r="B90" s="37"/>
      <c r="C90" s="37"/>
      <c r="D90" s="70"/>
      <c r="E90" s="70">
        <v>67937</v>
      </c>
      <c r="F90" s="69">
        <v>34.348702619411867</v>
      </c>
      <c r="G90" s="69"/>
      <c r="H90" s="66">
        <v>62</v>
      </c>
      <c r="I90" s="68">
        <f t="shared" si="2"/>
        <v>-0.24922034134458926</v>
      </c>
      <c r="J90" s="67">
        <f t="shared" si="3"/>
        <v>1.7247807564858223E-4</v>
      </c>
    </row>
    <row r="91" spans="2:10" ht="15" x14ac:dyDescent="0.25">
      <c r="B91" s="37"/>
      <c r="C91" s="37"/>
      <c r="D91" s="70"/>
      <c r="E91" s="70">
        <v>68302</v>
      </c>
      <c r="F91" s="69">
        <v>34.099482278067278</v>
      </c>
      <c r="G91" s="69"/>
      <c r="H91" s="66">
        <v>63</v>
      </c>
      <c r="I91" s="68">
        <f t="shared" si="2"/>
        <v>-5.606388556377091</v>
      </c>
      <c r="J91" s="67">
        <f t="shared" si="3"/>
        <v>1.4998093534659331E-4</v>
      </c>
    </row>
    <row r="92" spans="2:10" ht="15" x14ac:dyDescent="0.25">
      <c r="B92" s="37"/>
      <c r="C92" s="37"/>
      <c r="D92" s="70"/>
      <c r="E92" s="70">
        <v>68667</v>
      </c>
      <c r="F92" s="69">
        <v>28.493093721690187</v>
      </c>
      <c r="G92" s="69"/>
      <c r="H92" s="66">
        <v>64</v>
      </c>
      <c r="I92" s="68">
        <f t="shared" si="2"/>
        <v>4.8164314046342511</v>
      </c>
      <c r="J92" s="67">
        <f t="shared" si="3"/>
        <v>1.304182046492116E-4</v>
      </c>
    </row>
    <row r="93" spans="2:10" ht="15" x14ac:dyDescent="0.25">
      <c r="B93" s="37"/>
      <c r="C93" s="37"/>
      <c r="D93" s="70"/>
      <c r="E93" s="70">
        <v>69033</v>
      </c>
      <c r="F93" s="69">
        <v>33.309525126324438</v>
      </c>
      <c r="G93" s="69"/>
      <c r="H93" s="66">
        <v>65</v>
      </c>
      <c r="I93" s="68">
        <f t="shared" ref="I93:I129" si="4">F94-F93</f>
        <v>-3.7583352958516905</v>
      </c>
      <c r="J93" s="67">
        <f t="shared" ref="J93:J129" si="5">(1+$C$30)^-H93</f>
        <v>1.1340713447757531E-4</v>
      </c>
    </row>
    <row r="94" spans="2:10" ht="15" x14ac:dyDescent="0.25">
      <c r="B94" s="37"/>
      <c r="C94" s="37"/>
      <c r="D94" s="70"/>
      <c r="E94" s="70">
        <v>69398</v>
      </c>
      <c r="F94" s="69">
        <v>29.551189830472747</v>
      </c>
      <c r="G94" s="69"/>
      <c r="H94" s="66">
        <v>66</v>
      </c>
      <c r="I94" s="68">
        <f t="shared" si="4"/>
        <v>2.677567205511199</v>
      </c>
      <c r="J94" s="67">
        <f t="shared" si="5"/>
        <v>9.8614899545717674E-5</v>
      </c>
    </row>
    <row r="95" spans="2:10" ht="15" x14ac:dyDescent="0.25">
      <c r="B95" s="37"/>
      <c r="C95" s="37"/>
      <c r="D95" s="70"/>
      <c r="E95" s="70">
        <v>69763</v>
      </c>
      <c r="F95" s="69">
        <v>32.228757035983946</v>
      </c>
      <c r="G95" s="69"/>
      <c r="H95" s="66">
        <v>67</v>
      </c>
      <c r="I95" s="68">
        <f t="shared" si="4"/>
        <v>-2.5316250092690353</v>
      </c>
      <c r="J95" s="67">
        <f t="shared" si="5"/>
        <v>8.5752086561493638E-5</v>
      </c>
    </row>
    <row r="96" spans="2:10" ht="15" x14ac:dyDescent="0.25">
      <c r="B96" s="37"/>
      <c r="C96" s="37"/>
      <c r="D96" s="70"/>
      <c r="E96" s="70">
        <v>70128</v>
      </c>
      <c r="F96" s="69">
        <v>29.697132026714911</v>
      </c>
      <c r="G96" s="69"/>
      <c r="H96" s="66">
        <v>68</v>
      </c>
      <c r="I96" s="68">
        <f t="shared" si="4"/>
        <v>1.2270055227304439</v>
      </c>
      <c r="J96" s="67">
        <f t="shared" si="5"/>
        <v>7.456703179260317E-5</v>
      </c>
    </row>
    <row r="97" spans="2:10" ht="15" x14ac:dyDescent="0.25">
      <c r="B97" s="37"/>
      <c r="C97" s="37"/>
      <c r="D97" s="70"/>
      <c r="E97" s="70">
        <v>70494</v>
      </c>
      <c r="F97" s="69">
        <v>30.924137549445355</v>
      </c>
      <c r="G97" s="69"/>
      <c r="H97" s="66">
        <v>69</v>
      </c>
      <c r="I97" s="68">
        <f t="shared" si="4"/>
        <v>-5.3588410288665642</v>
      </c>
      <c r="J97" s="67">
        <f t="shared" si="5"/>
        <v>6.4840897210959278E-5</v>
      </c>
    </row>
    <row r="98" spans="2:10" ht="15" x14ac:dyDescent="0.25">
      <c r="B98" s="37"/>
      <c r="C98" s="37"/>
      <c r="D98" s="70"/>
      <c r="E98" s="70">
        <v>70859</v>
      </c>
      <c r="F98" s="69">
        <v>25.565296520578791</v>
      </c>
      <c r="G98" s="69"/>
      <c r="H98" s="66">
        <v>70</v>
      </c>
      <c r="I98" s="68">
        <f t="shared" si="4"/>
        <v>-1.853116915092631</v>
      </c>
      <c r="J98" s="67">
        <f t="shared" si="5"/>
        <v>5.6383388879095028E-5</v>
      </c>
    </row>
    <row r="99" spans="2:10" ht="15" x14ac:dyDescent="0.25">
      <c r="B99" s="37"/>
      <c r="C99" s="37"/>
      <c r="D99" s="70"/>
      <c r="E99" s="70">
        <v>71224</v>
      </c>
      <c r="F99" s="69">
        <v>23.71217960548616</v>
      </c>
      <c r="G99" s="69"/>
      <c r="H99" s="66">
        <v>71</v>
      </c>
      <c r="I99" s="68">
        <f t="shared" si="4"/>
        <v>4.0844117797683168</v>
      </c>
      <c r="J99" s="67">
        <f t="shared" si="5"/>
        <v>4.902903380790873E-5</v>
      </c>
    </row>
    <row r="100" spans="2:10" ht="15" x14ac:dyDescent="0.25">
      <c r="B100" s="37"/>
      <c r="C100" s="37"/>
      <c r="D100" s="70"/>
      <c r="E100" s="70">
        <v>71589</v>
      </c>
      <c r="F100" s="69">
        <v>27.796591385254477</v>
      </c>
      <c r="G100" s="69"/>
      <c r="H100" s="66">
        <v>72</v>
      </c>
      <c r="I100" s="68">
        <f t="shared" si="4"/>
        <v>-2.0289968170171981</v>
      </c>
      <c r="J100" s="67">
        <f t="shared" si="5"/>
        <v>4.2633942441659764E-5</v>
      </c>
    </row>
    <row r="101" spans="2:10" ht="15" x14ac:dyDescent="0.25">
      <c r="B101" s="37"/>
      <c r="C101" s="37"/>
      <c r="D101" s="70"/>
      <c r="E101" s="70">
        <v>71955</v>
      </c>
      <c r="F101" s="69">
        <v>25.767594568237278</v>
      </c>
      <c r="G101" s="69"/>
      <c r="H101" s="66">
        <v>73</v>
      </c>
      <c r="I101" s="68">
        <f t="shared" si="4"/>
        <v>2.9383437814798903</v>
      </c>
      <c r="J101" s="67">
        <f t="shared" si="5"/>
        <v>3.7072993427530234E-5</v>
      </c>
    </row>
    <row r="102" spans="2:10" ht="15" x14ac:dyDescent="0.25">
      <c r="B102" s="37"/>
      <c r="C102" s="37"/>
      <c r="D102" s="70"/>
      <c r="E102" s="70">
        <v>72320</v>
      </c>
      <c r="F102" s="69">
        <v>28.705938349717169</v>
      </c>
      <c r="G102" s="69"/>
      <c r="H102" s="66">
        <v>74</v>
      </c>
      <c r="I102" s="68">
        <f t="shared" si="4"/>
        <v>-4.9017518804272378</v>
      </c>
      <c r="J102" s="67">
        <f t="shared" si="5"/>
        <v>3.2237385589156731E-5</v>
      </c>
    </row>
    <row r="103" spans="2:10" ht="15" x14ac:dyDescent="0.25">
      <c r="B103" s="37"/>
      <c r="C103" s="37"/>
      <c r="D103" s="70"/>
      <c r="E103" s="70">
        <v>72685</v>
      </c>
      <c r="F103" s="69">
        <v>23.804186469289931</v>
      </c>
      <c r="G103" s="69"/>
      <c r="H103" s="66">
        <v>75</v>
      </c>
      <c r="I103" s="68">
        <f t="shared" si="4"/>
        <v>1.3648143868442908</v>
      </c>
      <c r="J103" s="67">
        <f t="shared" si="5"/>
        <v>2.8032509207962371E-5</v>
      </c>
    </row>
    <row r="104" spans="2:10" ht="15" x14ac:dyDescent="0.25">
      <c r="B104" s="37"/>
      <c r="C104" s="37"/>
      <c r="D104" s="70"/>
      <c r="E104" s="70">
        <v>73050</v>
      </c>
      <c r="F104" s="69">
        <v>25.169000856134222</v>
      </c>
      <c r="G104" s="69"/>
      <c r="H104" s="66">
        <v>76</v>
      </c>
      <c r="I104" s="68">
        <f t="shared" si="4"/>
        <v>-2.4044598078157584</v>
      </c>
      <c r="J104" s="67">
        <f t="shared" si="5"/>
        <v>2.4376094963445549E-5</v>
      </c>
    </row>
    <row r="105" spans="2:10" ht="15" x14ac:dyDescent="0.25">
      <c r="B105" s="37"/>
      <c r="C105" s="37"/>
      <c r="D105" s="70"/>
      <c r="E105" s="70">
        <v>73415</v>
      </c>
      <c r="F105" s="69">
        <v>22.764541048318463</v>
      </c>
      <c r="G105" s="69"/>
      <c r="H105" s="66">
        <v>77</v>
      </c>
      <c r="I105" s="68">
        <f t="shared" si="4"/>
        <v>-2.6392571226682016</v>
      </c>
      <c r="J105" s="67">
        <f t="shared" si="5"/>
        <v>2.1196604316039608E-5</v>
      </c>
    </row>
    <row r="106" spans="2:10" ht="15" x14ac:dyDescent="0.25">
      <c r="B106" s="37"/>
      <c r="C106" s="37"/>
      <c r="D106" s="70"/>
      <c r="E106" s="70">
        <v>73780</v>
      </c>
      <c r="F106" s="69">
        <v>20.125283925650262</v>
      </c>
      <c r="G106" s="69"/>
      <c r="H106" s="66">
        <v>78</v>
      </c>
      <c r="I106" s="68">
        <f t="shared" si="4"/>
        <v>0.69796512801708133</v>
      </c>
      <c r="J106" s="67">
        <f t="shared" si="5"/>
        <v>1.843182984003444E-5</v>
      </c>
    </row>
    <row r="107" spans="2:10" ht="15" x14ac:dyDescent="0.25">
      <c r="B107" s="37"/>
      <c r="C107" s="37"/>
      <c r="D107" s="70"/>
      <c r="E107" s="70">
        <v>74145</v>
      </c>
      <c r="F107" s="69">
        <v>20.823249053667343</v>
      </c>
      <c r="G107" s="69"/>
      <c r="H107" s="66">
        <v>79</v>
      </c>
      <c r="I107" s="68">
        <f t="shared" si="4"/>
        <v>0.57391772898096249</v>
      </c>
      <c r="J107" s="67">
        <f t="shared" si="5"/>
        <v>1.6027678121769083E-5</v>
      </c>
    </row>
    <row r="108" spans="2:10" ht="15" x14ac:dyDescent="0.25">
      <c r="B108" s="37"/>
      <c r="C108" s="37"/>
      <c r="D108" s="70"/>
      <c r="E108" s="70">
        <v>74510</v>
      </c>
      <c r="F108" s="69">
        <v>21.397166782648306</v>
      </c>
      <c r="G108" s="69"/>
      <c r="H108" s="66">
        <v>80</v>
      </c>
      <c r="I108" s="68">
        <f t="shared" si="4"/>
        <v>-0.10942237480850281</v>
      </c>
      <c r="J108" s="67">
        <f t="shared" si="5"/>
        <v>1.3937111410233987E-5</v>
      </c>
    </row>
    <row r="109" spans="2:10" ht="15" x14ac:dyDescent="0.25">
      <c r="B109" s="37"/>
      <c r="C109" s="37"/>
      <c r="D109" s="70"/>
      <c r="E109" s="70">
        <v>74876</v>
      </c>
      <c r="F109" s="69">
        <v>21.287744407839803</v>
      </c>
      <c r="G109" s="69"/>
      <c r="H109" s="66">
        <v>81</v>
      </c>
      <c r="I109" s="68">
        <f t="shared" si="4"/>
        <v>2.4494574080427753</v>
      </c>
      <c r="J109" s="67">
        <f t="shared" si="5"/>
        <v>1.2119227313246948E-5</v>
      </c>
    </row>
    <row r="110" spans="2:10" ht="15" x14ac:dyDescent="0.25">
      <c r="B110" s="37"/>
      <c r="C110" s="37"/>
      <c r="D110" s="70"/>
      <c r="E110" s="70">
        <v>75241</v>
      </c>
      <c r="F110" s="69">
        <v>23.737201815882578</v>
      </c>
      <c r="G110" s="69"/>
      <c r="H110" s="66">
        <v>82</v>
      </c>
      <c r="I110" s="68">
        <f t="shared" si="4"/>
        <v>-2.9566480822731478</v>
      </c>
      <c r="J110" s="67">
        <f t="shared" si="5"/>
        <v>1.0538458533258217E-5</v>
      </c>
    </row>
    <row r="111" spans="2:10" ht="15" x14ac:dyDescent="0.25">
      <c r="B111" s="37"/>
      <c r="C111" s="37"/>
      <c r="D111" s="70"/>
      <c r="E111" s="70">
        <v>75606</v>
      </c>
      <c r="F111" s="69">
        <v>20.78055373360943</v>
      </c>
      <c r="G111" s="69"/>
      <c r="H111" s="66">
        <v>83</v>
      </c>
      <c r="I111" s="68">
        <f t="shared" si="4"/>
        <v>-0.79079730903510637</v>
      </c>
      <c r="J111" s="67">
        <f t="shared" si="5"/>
        <v>9.163876985441927E-6</v>
      </c>
    </row>
    <row r="112" spans="2:10" ht="15" x14ac:dyDescent="0.25">
      <c r="B112" s="37"/>
      <c r="C112" s="37"/>
      <c r="D112" s="70"/>
      <c r="E112" s="70">
        <v>75971</v>
      </c>
      <c r="F112" s="69">
        <v>19.989756424574324</v>
      </c>
      <c r="G112" s="69"/>
      <c r="H112" s="66">
        <v>84</v>
      </c>
      <c r="I112" s="68">
        <f t="shared" si="4"/>
        <v>-2.935694364662357</v>
      </c>
      <c r="J112" s="67">
        <f t="shared" si="5"/>
        <v>7.9685886829929814E-6</v>
      </c>
    </row>
    <row r="113" spans="2:10" ht="15" x14ac:dyDescent="0.25">
      <c r="B113" s="37"/>
      <c r="C113" s="37"/>
      <c r="D113" s="70"/>
      <c r="E113" s="70">
        <v>76337</v>
      </c>
      <c r="F113" s="69">
        <v>17.054062059911967</v>
      </c>
      <c r="G113" s="69"/>
      <c r="H113" s="66">
        <v>85</v>
      </c>
      <c r="I113" s="68">
        <f t="shared" si="4"/>
        <v>3.2122162183850094</v>
      </c>
      <c r="J113" s="67">
        <f t="shared" si="5"/>
        <v>6.9292075504286801E-6</v>
      </c>
    </row>
    <row r="114" spans="2:10" ht="15" x14ac:dyDescent="0.25">
      <c r="B114" s="37"/>
      <c r="C114" s="37"/>
      <c r="D114" s="70"/>
      <c r="E114" s="70">
        <v>76702</v>
      </c>
      <c r="F114" s="69">
        <v>20.266278278296976</v>
      </c>
      <c r="G114" s="69"/>
      <c r="H114" s="66">
        <v>86</v>
      </c>
      <c r="I114" s="68">
        <f t="shared" si="4"/>
        <v>-2.8901923417503639E-2</v>
      </c>
      <c r="J114" s="67">
        <f t="shared" si="5"/>
        <v>6.025397869937982E-6</v>
      </c>
    </row>
    <row r="115" spans="2:10" ht="15" x14ac:dyDescent="0.25">
      <c r="B115" s="37"/>
      <c r="C115" s="37"/>
      <c r="D115" s="70"/>
      <c r="E115" s="70">
        <v>77067</v>
      </c>
      <c r="F115" s="69">
        <v>20.237376354879473</v>
      </c>
      <c r="G115" s="69"/>
      <c r="H115" s="66">
        <v>87</v>
      </c>
      <c r="I115" s="68">
        <f t="shared" si="4"/>
        <v>-2.7408777768695387</v>
      </c>
      <c r="J115" s="67">
        <f t="shared" si="5"/>
        <v>5.2394764086417244E-6</v>
      </c>
    </row>
    <row r="116" spans="2:10" ht="15" x14ac:dyDescent="0.25">
      <c r="B116" s="37"/>
      <c r="C116" s="37"/>
      <c r="D116" s="70"/>
      <c r="E116" s="70">
        <v>77432</v>
      </c>
      <c r="F116" s="69">
        <v>17.496498578009934</v>
      </c>
      <c r="G116" s="69"/>
      <c r="H116" s="66">
        <v>88</v>
      </c>
      <c r="I116" s="68">
        <f t="shared" si="4"/>
        <v>3.1609618806148028</v>
      </c>
      <c r="J116" s="67">
        <f t="shared" si="5"/>
        <v>4.5560664422971522E-6</v>
      </c>
    </row>
    <row r="117" spans="2:10" ht="15" x14ac:dyDescent="0.25">
      <c r="B117" s="37"/>
      <c r="C117" s="37"/>
      <c r="D117" s="70"/>
      <c r="E117" s="70">
        <v>77798</v>
      </c>
      <c r="F117" s="69">
        <v>20.657460458624737</v>
      </c>
      <c r="G117" s="69"/>
      <c r="H117" s="66">
        <v>89</v>
      </c>
      <c r="I117" s="68">
        <f t="shared" si="4"/>
        <v>-1.3502454094516274</v>
      </c>
      <c r="J117" s="67">
        <f t="shared" si="5"/>
        <v>3.9617969063453501E-6</v>
      </c>
    </row>
    <row r="118" spans="2:10" ht="15" x14ac:dyDescent="0.25">
      <c r="B118" s="37"/>
      <c r="C118" s="37"/>
      <c r="D118" s="70"/>
      <c r="E118" s="70">
        <v>78163</v>
      </c>
      <c r="F118" s="69">
        <v>19.307215049173109</v>
      </c>
      <c r="G118" s="69"/>
      <c r="H118" s="66">
        <v>90</v>
      </c>
      <c r="I118" s="68">
        <f t="shared" si="4"/>
        <v>0.13578078368717783</v>
      </c>
      <c r="J118" s="67">
        <f t="shared" si="5"/>
        <v>3.4450407881263915E-6</v>
      </c>
    </row>
    <row r="119" spans="2:10" ht="15" x14ac:dyDescent="0.25">
      <c r="B119" s="37"/>
      <c r="C119" s="37"/>
      <c r="D119" s="70"/>
      <c r="E119" s="70">
        <v>78528</v>
      </c>
      <c r="F119" s="69">
        <v>19.442995832860287</v>
      </c>
      <c r="G119" s="69"/>
      <c r="H119" s="66">
        <v>91</v>
      </c>
      <c r="I119" s="68">
        <f t="shared" si="4"/>
        <v>2.1066075891024774</v>
      </c>
      <c r="J119" s="67">
        <f t="shared" si="5"/>
        <v>2.9956876418490365E-6</v>
      </c>
    </row>
    <row r="120" spans="2:10" ht="15" x14ac:dyDescent="0.25">
      <c r="B120" s="37"/>
      <c r="C120" s="37"/>
      <c r="D120" s="70"/>
      <c r="E120" s="70">
        <v>78893</v>
      </c>
      <c r="F120" s="69">
        <v>21.549603421962765</v>
      </c>
      <c r="G120" s="69"/>
      <c r="H120" s="66">
        <v>92</v>
      </c>
      <c r="I120" s="68">
        <f t="shared" si="4"/>
        <v>-4.0069915910956659</v>
      </c>
      <c r="J120" s="67">
        <f t="shared" si="5"/>
        <v>2.6049457755209015E-6</v>
      </c>
    </row>
    <row r="121" spans="2:10" ht="15" x14ac:dyDescent="0.25">
      <c r="B121" s="37"/>
      <c r="C121" s="37"/>
      <c r="D121" s="70"/>
      <c r="E121" s="70">
        <v>79259</v>
      </c>
      <c r="F121" s="69">
        <v>17.542611830867099</v>
      </c>
      <c r="G121" s="69"/>
      <c r="H121" s="66">
        <v>93</v>
      </c>
      <c r="I121" s="68">
        <f t="shared" si="4"/>
        <v>-0.53960876913336975</v>
      </c>
      <c r="J121" s="67">
        <f t="shared" si="5"/>
        <v>2.2651702395833927E-6</v>
      </c>
    </row>
    <row r="122" spans="2:10" ht="15" x14ac:dyDescent="0.25">
      <c r="B122" s="37"/>
      <c r="C122" s="37"/>
      <c r="D122" s="70"/>
      <c r="E122" s="70">
        <v>79624</v>
      </c>
      <c r="F122" s="69">
        <v>17.003003061733729</v>
      </c>
      <c r="G122" s="69"/>
      <c r="H122" s="66">
        <v>94</v>
      </c>
      <c r="I122" s="68">
        <f t="shared" si="4"/>
        <v>1.1294599471582032</v>
      </c>
      <c r="J122" s="67">
        <f t="shared" si="5"/>
        <v>1.9697132518116455E-6</v>
      </c>
    </row>
    <row r="123" spans="2:10" ht="15" x14ac:dyDescent="0.25">
      <c r="B123" s="37"/>
      <c r="C123" s="37"/>
      <c r="D123" s="70"/>
      <c r="E123" s="70">
        <v>79989</v>
      </c>
      <c r="F123" s="69">
        <v>18.132463008891932</v>
      </c>
      <c r="G123" s="69"/>
      <c r="H123" s="66">
        <v>95</v>
      </c>
      <c r="I123" s="68">
        <f t="shared" si="4"/>
        <v>3.1617809886544457</v>
      </c>
      <c r="J123" s="67">
        <f t="shared" si="5"/>
        <v>1.7127941320101274E-6</v>
      </c>
    </row>
    <row r="124" spans="2:10" ht="15" x14ac:dyDescent="0.25">
      <c r="B124" s="37"/>
      <c r="C124" s="37"/>
      <c r="D124" s="70"/>
      <c r="E124" s="70">
        <v>80354</v>
      </c>
      <c r="F124" s="69">
        <v>21.294243997546378</v>
      </c>
      <c r="G124" s="69"/>
      <c r="H124" s="66">
        <v>96</v>
      </c>
      <c r="I124" s="68">
        <f t="shared" si="4"/>
        <v>2.0936443681202874</v>
      </c>
      <c r="J124" s="67">
        <f t="shared" si="5"/>
        <v>1.4893862017479372E-6</v>
      </c>
    </row>
    <row r="125" spans="2:10" ht="15" x14ac:dyDescent="0.25">
      <c r="B125" s="37"/>
      <c r="C125" s="37"/>
      <c r="D125" s="70"/>
      <c r="E125" s="70">
        <v>80720</v>
      </c>
      <c r="F125" s="69">
        <v>23.387888365666665</v>
      </c>
      <c r="G125" s="69"/>
      <c r="H125" s="66">
        <v>97</v>
      </c>
      <c r="I125" s="68">
        <f t="shared" si="4"/>
        <v>-2.2966505564423194</v>
      </c>
      <c r="J125" s="67">
        <f t="shared" si="5"/>
        <v>1.2951184363025541E-6</v>
      </c>
    </row>
    <row r="126" spans="2:10" ht="15" x14ac:dyDescent="0.25">
      <c r="B126" s="37"/>
      <c r="C126" s="37"/>
      <c r="D126" s="70"/>
      <c r="E126" s="70">
        <v>81085</v>
      </c>
      <c r="F126" s="69">
        <v>21.091237809224346</v>
      </c>
      <c r="G126" s="69"/>
      <c r="H126" s="66">
        <v>98</v>
      </c>
      <c r="I126" s="68">
        <f t="shared" si="4"/>
        <v>-2.8926867435566237</v>
      </c>
      <c r="J126" s="67">
        <f t="shared" si="5"/>
        <v>1.1261899446109166E-6</v>
      </c>
    </row>
    <row r="127" spans="2:10" ht="15" x14ac:dyDescent="0.25">
      <c r="B127" s="37"/>
      <c r="C127" s="37"/>
      <c r="D127" s="70"/>
      <c r="E127" s="70">
        <v>81450</v>
      </c>
      <c r="F127" s="69">
        <v>18.198551065667722</v>
      </c>
      <c r="G127" s="69"/>
      <c r="H127" s="66">
        <v>99</v>
      </c>
      <c r="I127" s="68">
        <f t="shared" si="4"/>
        <v>0.90401821039227315</v>
      </c>
      <c r="J127" s="67">
        <f t="shared" si="5"/>
        <v>9.7929560400949294E-7</v>
      </c>
    </row>
    <row r="128" spans="2:10" ht="15" x14ac:dyDescent="0.25">
      <c r="B128" s="37"/>
      <c r="C128" s="37"/>
      <c r="D128" s="70"/>
      <c r="E128" s="70">
        <v>81815</v>
      </c>
      <c r="F128" s="69">
        <v>19.102569276059995</v>
      </c>
      <c r="G128" s="69"/>
      <c r="H128" s="66">
        <v>100</v>
      </c>
      <c r="I128" s="68">
        <f t="shared" si="4"/>
        <v>-19.102569276059995</v>
      </c>
      <c r="J128" s="67">
        <f t="shared" si="5"/>
        <v>8.5156139479086329E-7</v>
      </c>
    </row>
    <row r="129" spans="2:10" ht="15" x14ac:dyDescent="0.25">
      <c r="B129" s="37"/>
      <c r="C129" s="37"/>
      <c r="D129" s="70"/>
      <c r="E129" s="70">
        <v>82181</v>
      </c>
      <c r="F129" s="69">
        <v>0</v>
      </c>
      <c r="G129" s="69"/>
      <c r="H129" s="66">
        <v>101</v>
      </c>
      <c r="I129" s="68">
        <f t="shared" si="4"/>
        <v>0</v>
      </c>
      <c r="J129" s="67">
        <f t="shared" si="5"/>
        <v>7.4048816938335939E-7</v>
      </c>
    </row>
    <row r="130" spans="2:10" ht="15" x14ac:dyDescent="0.25">
      <c r="B130" s="37"/>
      <c r="C130" s="37"/>
      <c r="D130" s="37"/>
      <c r="E130" s="37"/>
      <c r="F130" s="37"/>
      <c r="G130" s="37"/>
    </row>
    <row r="131" spans="2:10" ht="15" x14ac:dyDescent="0.25">
      <c r="B131" s="37"/>
      <c r="C131" s="37"/>
      <c r="D131" s="37"/>
      <c r="E131" s="37"/>
      <c r="F131" s="37"/>
      <c r="G131" s="37"/>
    </row>
    <row r="132" spans="2:10" ht="15" x14ac:dyDescent="0.25">
      <c r="B132" s="37"/>
      <c r="C132" s="37"/>
      <c r="D132" s="37"/>
      <c r="E132" s="37"/>
      <c r="F132" s="37"/>
      <c r="G132" s="37"/>
    </row>
    <row r="133" spans="2:10" ht="15" x14ac:dyDescent="0.25">
      <c r="B133" s="37"/>
      <c r="C133" s="37"/>
      <c r="D133" s="37"/>
      <c r="E133" s="37"/>
      <c r="F133" s="37"/>
      <c r="G133" s="37"/>
    </row>
  </sheetData>
  <mergeCells count="1">
    <mergeCell ref="B12:H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BA183-E4E2-4A1F-8106-ECED18A7A36C}">
  <dimension ref="A1:K136"/>
  <sheetViews>
    <sheetView topLeftCell="A31" workbookViewId="0">
      <selection activeCell="A35" sqref="A35"/>
    </sheetView>
  </sheetViews>
  <sheetFormatPr defaultRowHeight="15" x14ac:dyDescent="0.25"/>
  <cols>
    <col min="1" max="1" width="12.85546875" customWidth="1"/>
    <col min="2" max="2" width="40.85546875" customWidth="1"/>
    <col min="3" max="4" width="12.85546875" customWidth="1"/>
    <col min="5" max="6" width="15.85546875" customWidth="1"/>
    <col min="7" max="7" width="7.28515625" customWidth="1"/>
    <col min="8" max="10" width="11.85546875" customWidth="1"/>
  </cols>
  <sheetData>
    <row r="1" spans="1:11" x14ac:dyDescent="0.25">
      <c r="A1" s="65" t="s">
        <v>55</v>
      </c>
      <c r="B1" s="63"/>
      <c r="C1" s="63"/>
      <c r="D1" s="64"/>
      <c r="E1" s="64"/>
      <c r="F1" s="63"/>
      <c r="G1" s="63"/>
      <c r="H1" s="64"/>
      <c r="I1" s="66"/>
      <c r="J1" s="66"/>
      <c r="K1" s="36"/>
    </row>
    <row r="2" spans="1:11" x14ac:dyDescent="0.25">
      <c r="A2" s="65" t="s">
        <v>54</v>
      </c>
      <c r="B2" s="63"/>
      <c r="C2" s="63"/>
      <c r="D2" s="64"/>
      <c r="E2" s="64"/>
      <c r="F2" s="63"/>
      <c r="G2" s="63"/>
      <c r="H2" s="64"/>
      <c r="I2" s="66"/>
      <c r="J2" s="66"/>
      <c r="K2" s="36"/>
    </row>
    <row r="3" spans="1:11" x14ac:dyDescent="0.25">
      <c r="A3" s="65" t="s">
        <v>53</v>
      </c>
      <c r="B3" s="63"/>
      <c r="C3" s="63"/>
      <c r="D3" s="64"/>
      <c r="E3" s="64"/>
      <c r="F3" s="63"/>
      <c r="G3" s="63"/>
      <c r="H3" s="64"/>
      <c r="I3" s="66"/>
      <c r="J3" s="66"/>
      <c r="K3" s="36"/>
    </row>
    <row r="4" spans="1:11" x14ac:dyDescent="0.25">
      <c r="A4" s="65" t="s">
        <v>52</v>
      </c>
      <c r="B4" s="63"/>
      <c r="C4" s="63"/>
      <c r="D4" s="64"/>
      <c r="E4" s="64"/>
      <c r="F4" s="63"/>
      <c r="G4" s="63"/>
      <c r="H4" s="64"/>
      <c r="I4" s="66"/>
      <c r="J4" s="66"/>
      <c r="K4" s="36"/>
    </row>
    <row r="5" spans="1:11" x14ac:dyDescent="0.25">
      <c r="A5" s="65" t="s">
        <v>51</v>
      </c>
      <c r="B5" s="63"/>
      <c r="C5" s="63"/>
      <c r="D5" s="64"/>
      <c r="E5" s="64"/>
      <c r="F5" s="63"/>
      <c r="G5" s="63"/>
      <c r="H5" s="64"/>
      <c r="I5" s="66"/>
      <c r="J5" s="66"/>
      <c r="K5" s="36"/>
    </row>
    <row r="6" spans="1:11" x14ac:dyDescent="0.25">
      <c r="A6" s="65" t="s">
        <v>50</v>
      </c>
      <c r="B6" s="63"/>
      <c r="C6" s="63"/>
      <c r="D6" s="64"/>
      <c r="E6" s="64"/>
      <c r="F6" s="63"/>
      <c r="G6" s="63"/>
      <c r="H6" s="64"/>
      <c r="I6" s="66"/>
      <c r="J6" s="66"/>
      <c r="K6" s="36"/>
    </row>
    <row r="7" spans="1:11" x14ac:dyDescent="0.25">
      <c r="A7" s="36"/>
      <c r="B7" s="36"/>
      <c r="C7" s="36"/>
      <c r="D7" s="36"/>
      <c r="E7" s="36"/>
      <c r="F7" s="36"/>
      <c r="G7" s="36"/>
      <c r="H7" s="66"/>
      <c r="I7" s="66"/>
      <c r="J7" s="66"/>
      <c r="K7" s="36"/>
    </row>
    <row r="8" spans="1:11" x14ac:dyDescent="0.25">
      <c r="A8" s="36"/>
      <c r="B8" s="36"/>
      <c r="C8" s="36"/>
      <c r="D8" s="36"/>
      <c r="E8" s="36"/>
      <c r="F8" s="36"/>
      <c r="G8" s="36"/>
      <c r="H8" s="66"/>
      <c r="I8" s="66"/>
      <c r="J8" s="66"/>
      <c r="K8" s="36"/>
    </row>
    <row r="9" spans="1:11" x14ac:dyDescent="0.25">
      <c r="A9" s="36"/>
      <c r="B9" s="36"/>
      <c r="C9" s="36"/>
      <c r="D9" s="36"/>
      <c r="E9" s="36"/>
      <c r="F9" s="36"/>
      <c r="G9" s="36"/>
      <c r="H9" s="66"/>
      <c r="I9" s="66"/>
      <c r="J9" s="66"/>
      <c r="K9" s="36"/>
    </row>
    <row r="10" spans="1:11" x14ac:dyDescent="0.25">
      <c r="B10" s="101" t="s">
        <v>91</v>
      </c>
      <c r="C10" s="96"/>
      <c r="D10" s="96"/>
      <c r="E10" s="96"/>
      <c r="F10" s="96"/>
      <c r="G10" s="96"/>
      <c r="H10" s="96"/>
      <c r="K10" s="36"/>
    </row>
    <row r="11" spans="1:11" x14ac:dyDescent="0.25">
      <c r="B11" s="101" t="s">
        <v>90</v>
      </c>
      <c r="C11" s="96"/>
      <c r="D11" s="96"/>
      <c r="E11" s="96"/>
      <c r="F11" s="96"/>
      <c r="G11" s="96"/>
      <c r="H11" s="96"/>
      <c r="K11" s="36"/>
    </row>
    <row r="12" spans="1:11" x14ac:dyDescent="0.25">
      <c r="B12" s="109" t="s">
        <v>89</v>
      </c>
      <c r="C12" s="109"/>
      <c r="D12" s="109"/>
      <c r="E12" s="109"/>
      <c r="F12" s="109"/>
      <c r="G12" s="109"/>
      <c r="H12" s="109"/>
      <c r="I12" s="102"/>
      <c r="J12" s="102"/>
      <c r="K12" s="36"/>
    </row>
    <row r="13" spans="1:11" x14ac:dyDescent="0.25">
      <c r="B13" s="96"/>
      <c r="C13" s="96"/>
      <c r="D13" s="96"/>
      <c r="E13" s="96"/>
      <c r="F13" s="96"/>
      <c r="G13" s="96"/>
      <c r="H13" s="96"/>
      <c r="K13" s="36"/>
    </row>
    <row r="14" spans="1:11" x14ac:dyDescent="0.25">
      <c r="B14" s="101" t="s">
        <v>88</v>
      </c>
      <c r="C14" s="96"/>
      <c r="D14" s="96"/>
      <c r="E14" s="96"/>
      <c r="F14" s="96"/>
      <c r="G14" s="96"/>
      <c r="H14" s="96"/>
      <c r="K14" s="36"/>
    </row>
    <row r="15" spans="1:11" x14ac:dyDescent="0.25">
      <c r="B15" s="100" t="s">
        <v>87</v>
      </c>
      <c r="C15" s="96"/>
      <c r="D15" s="96"/>
      <c r="E15" s="96"/>
      <c r="F15" s="96"/>
      <c r="G15" s="96"/>
      <c r="H15" s="96"/>
      <c r="K15" s="36"/>
    </row>
    <row r="16" spans="1:11" x14ac:dyDescent="0.25">
      <c r="B16" s="100" t="s">
        <v>86</v>
      </c>
      <c r="C16" s="96"/>
      <c r="D16" s="96"/>
      <c r="E16" s="96"/>
      <c r="F16" s="96"/>
      <c r="G16" s="96"/>
      <c r="H16" s="96"/>
      <c r="K16" s="36"/>
    </row>
    <row r="17" spans="1:11" x14ac:dyDescent="0.25">
      <c r="B17" s="100" t="s">
        <v>85</v>
      </c>
      <c r="C17" s="96"/>
      <c r="D17" s="96"/>
      <c r="E17" s="96"/>
      <c r="F17" s="96"/>
      <c r="G17" s="96"/>
      <c r="H17" s="96"/>
      <c r="K17" s="36"/>
    </row>
    <row r="18" spans="1:11" x14ac:dyDescent="0.25">
      <c r="B18" s="96"/>
      <c r="C18" s="96"/>
      <c r="D18" s="96"/>
      <c r="E18" s="96"/>
      <c r="F18" s="96"/>
      <c r="G18" s="96"/>
      <c r="H18" s="96"/>
      <c r="K18" s="36"/>
    </row>
    <row r="19" spans="1:11" x14ac:dyDescent="0.25">
      <c r="B19" s="99" t="s">
        <v>84</v>
      </c>
      <c r="C19" s="96"/>
      <c r="D19" s="96"/>
      <c r="E19" s="96"/>
      <c r="F19" s="96"/>
      <c r="G19" s="96"/>
      <c r="H19" s="96"/>
      <c r="I19" s="95"/>
      <c r="K19" s="36"/>
    </row>
    <row r="20" spans="1:11" x14ac:dyDescent="0.25">
      <c r="B20" s="99"/>
      <c r="C20" s="96"/>
      <c r="D20" s="96"/>
      <c r="E20" s="96"/>
      <c r="F20" s="96"/>
      <c r="G20" s="96"/>
      <c r="H20" s="96"/>
      <c r="I20" s="95"/>
      <c r="K20" s="36"/>
    </row>
    <row r="21" spans="1:11" x14ac:dyDescent="0.25">
      <c r="B21" s="99" t="s">
        <v>83</v>
      </c>
      <c r="C21" s="96"/>
      <c r="D21" s="96"/>
      <c r="E21" s="96"/>
      <c r="F21" s="96"/>
      <c r="G21" s="96"/>
      <c r="H21" s="96"/>
      <c r="I21" s="95"/>
      <c r="J21" s="95"/>
      <c r="K21" s="36"/>
    </row>
    <row r="22" spans="1:11" x14ac:dyDescent="0.25">
      <c r="B22" s="99"/>
      <c r="C22" s="96"/>
      <c r="D22" s="96"/>
      <c r="E22" s="96"/>
      <c r="F22" s="96"/>
      <c r="G22" s="96"/>
      <c r="H22" s="96"/>
      <c r="I22" s="95"/>
      <c r="J22" s="95"/>
      <c r="K22" s="36"/>
    </row>
    <row r="23" spans="1:11" x14ac:dyDescent="0.25">
      <c r="B23" s="99" t="s">
        <v>82</v>
      </c>
      <c r="C23" s="96"/>
      <c r="D23" s="96"/>
      <c r="E23" s="96"/>
      <c r="F23" s="96"/>
      <c r="G23" s="96"/>
      <c r="H23" s="96"/>
      <c r="I23" s="95"/>
      <c r="J23" s="95"/>
      <c r="K23" s="36"/>
    </row>
    <row r="24" spans="1:11" x14ac:dyDescent="0.25">
      <c r="B24" s="98"/>
      <c r="C24" s="96"/>
      <c r="D24" s="96"/>
      <c r="E24" s="96"/>
      <c r="F24" s="96"/>
      <c r="G24" s="96"/>
      <c r="H24" s="96"/>
      <c r="I24" s="95"/>
      <c r="K24" s="36"/>
    </row>
    <row r="25" spans="1:11" x14ac:dyDescent="0.25">
      <c r="B25" s="97" t="s">
        <v>81</v>
      </c>
      <c r="C25" s="96"/>
      <c r="D25" s="96"/>
      <c r="E25" s="96"/>
      <c r="F25" s="96"/>
      <c r="G25" s="96"/>
      <c r="H25" s="96"/>
      <c r="I25" s="95"/>
      <c r="K25" s="36"/>
    </row>
    <row r="26" spans="1:11" x14ac:dyDescent="0.25">
      <c r="A26" s="36"/>
      <c r="B26" s="94"/>
      <c r="C26" s="37"/>
      <c r="D26" s="37"/>
      <c r="E26" s="37"/>
      <c r="F26" s="37"/>
      <c r="G26" s="37"/>
      <c r="H26" s="66"/>
      <c r="I26" s="66"/>
      <c r="J26" s="93"/>
      <c r="K26" s="36"/>
    </row>
    <row r="27" spans="1:11" x14ac:dyDescent="0.25">
      <c r="A27" s="36"/>
      <c r="B27" s="37"/>
      <c r="C27" s="37"/>
      <c r="D27" s="37"/>
      <c r="E27" s="37"/>
      <c r="F27" s="91" t="s">
        <v>18</v>
      </c>
      <c r="G27" s="91"/>
      <c r="H27" s="66"/>
      <c r="I27" s="66"/>
      <c r="J27" s="66"/>
      <c r="K27" s="36"/>
    </row>
    <row r="28" spans="1:11" x14ac:dyDescent="0.25">
      <c r="A28" s="36"/>
      <c r="B28" s="37"/>
      <c r="C28" s="37"/>
      <c r="D28" s="92"/>
      <c r="E28" s="58" t="s">
        <v>80</v>
      </c>
      <c r="F28" s="91" t="s">
        <v>79</v>
      </c>
      <c r="G28" s="91"/>
      <c r="H28" s="90" t="s">
        <v>78</v>
      </c>
      <c r="I28" s="89" t="s">
        <v>77</v>
      </c>
      <c r="J28" s="89" t="s">
        <v>76</v>
      </c>
      <c r="K28" s="36"/>
    </row>
    <row r="29" spans="1:11" x14ac:dyDescent="0.25">
      <c r="A29" s="36"/>
      <c r="B29" s="37"/>
      <c r="C29" s="37"/>
      <c r="D29" s="70"/>
      <c r="E29" s="70">
        <v>45657</v>
      </c>
      <c r="F29" s="103">
        <v>100</v>
      </c>
      <c r="G29" s="69"/>
      <c r="H29" s="66">
        <v>1</v>
      </c>
      <c r="I29" s="68">
        <f t="shared" ref="I29:I60" si="0">F30-F29</f>
        <v>-19.739138888421635</v>
      </c>
      <c r="J29" s="67">
        <f t="shared" ref="J29:J60" si="1">(1+$C$30)^-H29</f>
        <v>0.86956521739130443</v>
      </c>
      <c r="K29" s="36"/>
    </row>
    <row r="30" spans="1:11" x14ac:dyDescent="0.25">
      <c r="A30" s="36"/>
      <c r="B30" s="86" t="s">
        <v>75</v>
      </c>
      <c r="C30" s="107">
        <v>0.15</v>
      </c>
      <c r="D30" s="70"/>
      <c r="E30" s="70">
        <v>46022</v>
      </c>
      <c r="F30" s="103">
        <v>80.260861111578365</v>
      </c>
      <c r="G30" s="69"/>
      <c r="H30" s="66">
        <v>2</v>
      </c>
      <c r="I30" s="68">
        <f t="shared" si="0"/>
        <v>0.50587344404017642</v>
      </c>
      <c r="J30" s="67">
        <f t="shared" si="1"/>
        <v>0.7561436672967865</v>
      </c>
      <c r="K30" s="36"/>
    </row>
    <row r="31" spans="1:11" x14ac:dyDescent="0.25">
      <c r="A31" s="36"/>
      <c r="B31" s="86" t="s">
        <v>74</v>
      </c>
      <c r="C31" s="107">
        <v>0.1</v>
      </c>
      <c r="D31" s="70"/>
      <c r="E31" s="70">
        <v>46387</v>
      </c>
      <c r="F31" s="103">
        <v>80.766734555618541</v>
      </c>
      <c r="G31" s="69"/>
      <c r="H31" s="66">
        <v>3</v>
      </c>
      <c r="I31" s="68">
        <f t="shared" si="0"/>
        <v>-0.78954591076288239</v>
      </c>
      <c r="J31" s="67">
        <f t="shared" si="1"/>
        <v>0.65751623243198831</v>
      </c>
      <c r="K31" s="36"/>
    </row>
    <row r="32" spans="1:11" x14ac:dyDescent="0.25">
      <c r="A32" s="84" t="s">
        <v>73</v>
      </c>
      <c r="B32" s="86" t="s">
        <v>72</v>
      </c>
      <c r="C32" s="87">
        <f>SUMPRODUCT(I29:I129,J29:J129)</f>
        <v>-23.174871928927228</v>
      </c>
      <c r="D32" s="70"/>
      <c r="E32" s="70">
        <v>46752</v>
      </c>
      <c r="F32" s="103">
        <v>79.977188644855659</v>
      </c>
      <c r="G32" s="69"/>
      <c r="H32" s="66">
        <v>4</v>
      </c>
      <c r="I32" s="68">
        <f t="shared" si="0"/>
        <v>13.346846719065795</v>
      </c>
      <c r="J32" s="67">
        <f t="shared" si="1"/>
        <v>0.57175324559303342</v>
      </c>
      <c r="K32" s="36"/>
    </row>
    <row r="33" spans="1:11" x14ac:dyDescent="0.25">
      <c r="A33" s="84" t="s">
        <v>71</v>
      </c>
      <c r="B33" s="106" t="s">
        <v>70</v>
      </c>
      <c r="C33" s="105">
        <f>SUMPRODUCT(I29:I129,J29:J129)*C30</f>
        <v>-3.476230789339084</v>
      </c>
      <c r="D33" s="70"/>
      <c r="E33" s="70">
        <v>47118</v>
      </c>
      <c r="F33" s="103">
        <v>93.324035363921453</v>
      </c>
      <c r="G33" s="69"/>
      <c r="H33" s="66">
        <v>5</v>
      </c>
      <c r="I33" s="68">
        <f t="shared" si="0"/>
        <v>3.9090864320230878</v>
      </c>
      <c r="J33" s="67">
        <f t="shared" si="1"/>
        <v>0.49717673529828987</v>
      </c>
      <c r="K33" s="36"/>
    </row>
    <row r="34" spans="1:11" x14ac:dyDescent="0.25">
      <c r="A34" s="84" t="s">
        <v>69</v>
      </c>
      <c r="B34" s="86" t="s">
        <v>68</v>
      </c>
      <c r="C34" s="87">
        <f>F29</f>
        <v>100</v>
      </c>
      <c r="D34" s="70"/>
      <c r="E34" s="70">
        <v>47483</v>
      </c>
      <c r="F34" s="103">
        <v>97.233121795944541</v>
      </c>
      <c r="G34" s="69"/>
      <c r="H34" s="66">
        <v>6</v>
      </c>
      <c r="I34" s="68">
        <f t="shared" si="0"/>
        <v>-18.060766232876347</v>
      </c>
      <c r="J34" s="67">
        <f t="shared" si="1"/>
        <v>0.43232759591155645</v>
      </c>
      <c r="K34" s="36"/>
    </row>
    <row r="35" spans="1:11" x14ac:dyDescent="0.25">
      <c r="A35" s="36"/>
      <c r="B35" s="86" t="s">
        <v>67</v>
      </c>
      <c r="C35" s="104">
        <f>C33-(C32+C34)</f>
        <v>-80.301358860411852</v>
      </c>
      <c r="D35" s="70"/>
      <c r="E35" s="70">
        <v>47848</v>
      </c>
      <c r="F35" s="103">
        <v>79.172355563068194</v>
      </c>
      <c r="G35" s="69"/>
      <c r="H35" s="66">
        <v>7</v>
      </c>
      <c r="I35" s="68">
        <f t="shared" si="0"/>
        <v>-7.5036150637016021</v>
      </c>
      <c r="J35" s="67">
        <f t="shared" si="1"/>
        <v>0.37593703992309269</v>
      </c>
      <c r="K35" s="36"/>
    </row>
    <row r="36" spans="1:11" x14ac:dyDescent="0.25">
      <c r="A36" s="36"/>
      <c r="B36" s="37"/>
      <c r="C36" s="37"/>
      <c r="D36" s="70"/>
      <c r="E36" s="70">
        <v>48213</v>
      </c>
      <c r="F36" s="103">
        <v>71.668740499366592</v>
      </c>
      <c r="G36" s="69"/>
      <c r="H36" s="66">
        <v>8</v>
      </c>
      <c r="I36" s="68">
        <f t="shared" si="0"/>
        <v>-5.6544938404066727</v>
      </c>
      <c r="J36" s="67">
        <f t="shared" si="1"/>
        <v>0.32690177384616753</v>
      </c>
      <c r="K36" s="36"/>
    </row>
    <row r="37" spans="1:11" x14ac:dyDescent="0.25">
      <c r="A37" s="84" t="s">
        <v>66</v>
      </c>
      <c r="B37" s="83" t="s">
        <v>65</v>
      </c>
      <c r="C37" s="82"/>
      <c r="D37" s="81"/>
      <c r="E37" s="70">
        <v>48579</v>
      </c>
      <c r="F37" s="103">
        <v>66.01424665895992</v>
      </c>
      <c r="G37" s="69"/>
      <c r="H37" s="66">
        <v>9</v>
      </c>
      <c r="I37" s="68">
        <f t="shared" si="0"/>
        <v>-6.4421513503169407</v>
      </c>
      <c r="J37" s="67">
        <f t="shared" si="1"/>
        <v>0.28426241204014574</v>
      </c>
      <c r="K37" s="36"/>
    </row>
    <row r="38" spans="1:11" x14ac:dyDescent="0.25">
      <c r="B38" s="77" t="s">
        <v>64</v>
      </c>
      <c r="C38" s="75"/>
      <c r="D38" s="74"/>
      <c r="E38" s="70">
        <v>48944</v>
      </c>
      <c r="F38" s="103">
        <v>59.572095308642979</v>
      </c>
      <c r="G38" s="69"/>
      <c r="H38" s="66">
        <v>10</v>
      </c>
      <c r="I38" s="68">
        <f t="shared" si="0"/>
        <v>-0.3656231306268225</v>
      </c>
      <c r="J38" s="67">
        <f t="shared" si="1"/>
        <v>0.24718470612186585</v>
      </c>
      <c r="K38" s="36"/>
    </row>
    <row r="39" spans="1:11" x14ac:dyDescent="0.25">
      <c r="B39" s="76"/>
      <c r="C39" s="75"/>
      <c r="D39" s="74"/>
      <c r="E39" s="70">
        <v>49309</v>
      </c>
      <c r="F39" s="103">
        <v>59.206472178016156</v>
      </c>
      <c r="G39" s="69"/>
      <c r="H39" s="66">
        <v>11</v>
      </c>
      <c r="I39" s="68">
        <f t="shared" si="0"/>
        <v>-10.936798476289475</v>
      </c>
      <c r="J39" s="67">
        <f t="shared" si="1"/>
        <v>0.21494322271466598</v>
      </c>
      <c r="K39" s="36"/>
    </row>
    <row r="40" spans="1:11" x14ac:dyDescent="0.25">
      <c r="B40" s="77" t="s">
        <v>63</v>
      </c>
      <c r="C40" s="75"/>
      <c r="D40" s="74"/>
      <c r="E40" s="70">
        <v>49674</v>
      </c>
      <c r="F40" s="103">
        <v>48.269673701726681</v>
      </c>
      <c r="G40" s="69"/>
      <c r="H40" s="66">
        <v>12</v>
      </c>
      <c r="I40" s="68">
        <f t="shared" si="0"/>
        <v>-0.30695162142772858</v>
      </c>
      <c r="J40" s="67">
        <f t="shared" si="1"/>
        <v>0.18690715018666609</v>
      </c>
      <c r="K40" s="36"/>
    </row>
    <row r="41" spans="1:11" x14ac:dyDescent="0.25">
      <c r="B41" s="77" t="s">
        <v>62</v>
      </c>
      <c r="C41" s="75"/>
      <c r="D41" s="74"/>
      <c r="E41" s="70">
        <v>50040</v>
      </c>
      <c r="F41" s="103">
        <v>47.962722080298953</v>
      </c>
      <c r="G41" s="69"/>
      <c r="H41" s="66">
        <v>13</v>
      </c>
      <c r="I41" s="68">
        <f t="shared" si="0"/>
        <v>6.4317831285128548</v>
      </c>
      <c r="J41" s="67">
        <f t="shared" si="1"/>
        <v>0.16252795668405748</v>
      </c>
      <c r="K41" s="36"/>
    </row>
    <row r="42" spans="1:11" x14ac:dyDescent="0.25">
      <c r="B42" s="77"/>
      <c r="C42" s="75"/>
      <c r="D42" s="74"/>
      <c r="E42" s="70">
        <v>50405</v>
      </c>
      <c r="F42" s="103">
        <v>54.394505208811808</v>
      </c>
      <c r="G42" s="69"/>
      <c r="H42" s="66">
        <v>14</v>
      </c>
      <c r="I42" s="68">
        <f t="shared" si="0"/>
        <v>7.6609506474751399</v>
      </c>
      <c r="J42" s="67">
        <f t="shared" si="1"/>
        <v>0.14132865798613695</v>
      </c>
      <c r="K42" s="36"/>
    </row>
    <row r="43" spans="1:11" x14ac:dyDescent="0.25">
      <c r="B43" s="77" t="s">
        <v>61</v>
      </c>
      <c r="C43" s="75"/>
      <c r="D43" s="74"/>
      <c r="E43" s="70">
        <v>50770</v>
      </c>
      <c r="F43" s="103">
        <v>62.055455856286947</v>
      </c>
      <c r="G43" s="69"/>
      <c r="H43" s="66">
        <v>15</v>
      </c>
      <c r="I43" s="68">
        <f t="shared" si="0"/>
        <v>0.6288020877545577</v>
      </c>
      <c r="J43" s="67">
        <f t="shared" si="1"/>
        <v>0.1228944852053365</v>
      </c>
      <c r="K43" s="36"/>
    </row>
    <row r="44" spans="1:11" x14ac:dyDescent="0.25">
      <c r="B44" s="77" t="s">
        <v>60</v>
      </c>
      <c r="C44" s="75"/>
      <c r="D44" s="74"/>
      <c r="E44" s="70">
        <v>51135</v>
      </c>
      <c r="F44" s="103">
        <v>62.684257944041505</v>
      </c>
      <c r="G44" s="69"/>
      <c r="H44" s="66">
        <v>16</v>
      </c>
      <c r="I44" s="68">
        <f t="shared" si="0"/>
        <v>-8.1129359353249839</v>
      </c>
      <c r="J44" s="67">
        <f t="shared" si="1"/>
        <v>0.10686476974377089</v>
      </c>
      <c r="K44" s="36"/>
    </row>
    <row r="45" spans="1:11" x14ac:dyDescent="0.25">
      <c r="B45" s="77"/>
      <c r="C45" s="75"/>
      <c r="D45" s="74"/>
      <c r="E45" s="70">
        <v>51501</v>
      </c>
      <c r="F45" s="103">
        <v>54.571322008716521</v>
      </c>
      <c r="G45" s="69"/>
      <c r="H45" s="66">
        <v>17</v>
      </c>
      <c r="I45" s="68">
        <f t="shared" si="0"/>
        <v>9.0850153116396655</v>
      </c>
      <c r="J45" s="67">
        <f t="shared" si="1"/>
        <v>9.2925886733713825E-2</v>
      </c>
      <c r="K45" s="36"/>
    </row>
    <row r="46" spans="1:11" x14ac:dyDescent="0.25">
      <c r="B46" s="77" t="s">
        <v>59</v>
      </c>
      <c r="C46" s="75"/>
      <c r="D46" s="74"/>
      <c r="E46" s="70">
        <v>51866</v>
      </c>
      <c r="F46" s="103">
        <v>63.656337320356187</v>
      </c>
      <c r="G46" s="69"/>
      <c r="H46" s="66">
        <v>18</v>
      </c>
      <c r="I46" s="68">
        <f t="shared" si="0"/>
        <v>1.8760374177730341</v>
      </c>
      <c r="J46" s="67">
        <f t="shared" si="1"/>
        <v>8.0805118898881603E-2</v>
      </c>
      <c r="K46" s="36"/>
    </row>
    <row r="47" spans="1:11" x14ac:dyDescent="0.25">
      <c r="B47" s="77" t="s">
        <v>58</v>
      </c>
      <c r="C47" s="75"/>
      <c r="D47" s="74"/>
      <c r="E47" s="70">
        <v>52231</v>
      </c>
      <c r="F47" s="103">
        <v>65.532374738129221</v>
      </c>
      <c r="G47" s="69"/>
      <c r="H47" s="66">
        <v>19</v>
      </c>
      <c r="I47" s="68">
        <f t="shared" si="0"/>
        <v>5.7446941499406989E-2</v>
      </c>
      <c r="J47" s="67">
        <f t="shared" si="1"/>
        <v>7.0265320781636179E-2</v>
      </c>
      <c r="K47" s="36"/>
    </row>
    <row r="48" spans="1:11" x14ac:dyDescent="0.25">
      <c r="B48" s="76"/>
      <c r="C48" s="75"/>
      <c r="D48" s="74"/>
      <c r="E48" s="70">
        <v>52596</v>
      </c>
      <c r="F48" s="103">
        <v>65.589821679628628</v>
      </c>
      <c r="G48" s="69"/>
      <c r="H48" s="66">
        <v>20</v>
      </c>
      <c r="I48" s="68">
        <f t="shared" si="0"/>
        <v>-7.882277048019354</v>
      </c>
      <c r="J48" s="67">
        <f t="shared" si="1"/>
        <v>6.1100278940553199E-2</v>
      </c>
      <c r="K48" s="36"/>
    </row>
    <row r="49" spans="1:11" x14ac:dyDescent="0.25">
      <c r="B49" s="77" t="s">
        <v>57</v>
      </c>
      <c r="C49" s="75"/>
      <c r="D49" s="74"/>
      <c r="E49" s="70">
        <v>52962</v>
      </c>
      <c r="F49" s="103">
        <v>57.707544631609274</v>
      </c>
      <c r="G49" s="69"/>
      <c r="H49" s="66">
        <v>21</v>
      </c>
      <c r="I49" s="68">
        <f t="shared" si="0"/>
        <v>-2.7315281939559526</v>
      </c>
      <c r="J49" s="67">
        <f t="shared" si="1"/>
        <v>5.3130677339611479E-2</v>
      </c>
      <c r="K49" s="36"/>
    </row>
    <row r="50" spans="1:11" x14ac:dyDescent="0.25">
      <c r="B50" s="77" t="s">
        <v>56</v>
      </c>
      <c r="C50" s="75"/>
      <c r="D50" s="74"/>
      <c r="E50" s="70">
        <v>53327</v>
      </c>
      <c r="F50" s="103">
        <v>54.976016437653321</v>
      </c>
      <c r="G50" s="69"/>
      <c r="H50" s="66">
        <v>22</v>
      </c>
      <c r="I50" s="68">
        <f t="shared" si="0"/>
        <v>-2.5774804491414045</v>
      </c>
      <c r="J50" s="67">
        <f t="shared" si="1"/>
        <v>4.6200588990966504E-2</v>
      </c>
      <c r="K50" s="36"/>
    </row>
    <row r="51" spans="1:11" x14ac:dyDescent="0.25">
      <c r="B51" s="76"/>
      <c r="C51" s="75"/>
      <c r="D51" s="74"/>
      <c r="E51" s="70">
        <v>53692</v>
      </c>
      <c r="F51" s="103">
        <v>52.398535988511917</v>
      </c>
      <c r="G51" s="69"/>
      <c r="H51" s="66">
        <v>23</v>
      </c>
      <c r="I51" s="68">
        <f t="shared" si="0"/>
        <v>-3.5717492368459247</v>
      </c>
      <c r="J51" s="67">
        <f t="shared" si="1"/>
        <v>4.0174425209536097E-2</v>
      </c>
      <c r="K51" s="36"/>
    </row>
    <row r="52" spans="1:11" x14ac:dyDescent="0.25">
      <c r="B52" s="76"/>
      <c r="C52" s="75"/>
      <c r="D52" s="74"/>
      <c r="E52" s="70">
        <v>54057</v>
      </c>
      <c r="F52" s="103">
        <v>48.826786751665992</v>
      </c>
      <c r="G52" s="69"/>
      <c r="H52" s="66">
        <v>24</v>
      </c>
      <c r="I52" s="68">
        <f t="shared" si="0"/>
        <v>4.9700746967933185</v>
      </c>
      <c r="J52" s="67">
        <f t="shared" si="1"/>
        <v>3.493428279090096E-2</v>
      </c>
      <c r="K52" s="36"/>
    </row>
    <row r="53" spans="1:11" x14ac:dyDescent="0.25">
      <c r="B53" s="76"/>
      <c r="C53" s="75"/>
      <c r="D53" s="74"/>
      <c r="E53" s="70">
        <v>54423</v>
      </c>
      <c r="F53" s="103">
        <v>53.79686144845931</v>
      </c>
      <c r="G53" s="69"/>
      <c r="H53" s="66">
        <v>25</v>
      </c>
      <c r="I53" s="68">
        <f t="shared" si="0"/>
        <v>-1.1491157343269336</v>
      </c>
      <c r="J53" s="67">
        <f t="shared" si="1"/>
        <v>3.03776372094791E-2</v>
      </c>
      <c r="K53" s="36"/>
    </row>
    <row r="54" spans="1:11" x14ac:dyDescent="0.25">
      <c r="B54" s="76"/>
      <c r="C54" s="75"/>
      <c r="D54" s="74"/>
      <c r="E54" s="70">
        <v>54788</v>
      </c>
      <c r="F54" s="103">
        <v>52.647745714132377</v>
      </c>
      <c r="G54" s="69"/>
      <c r="H54" s="66">
        <v>26</v>
      </c>
      <c r="I54" s="68">
        <f t="shared" si="0"/>
        <v>2.4812904481767077</v>
      </c>
      <c r="J54" s="67">
        <f t="shared" si="1"/>
        <v>2.6415336703894867E-2</v>
      </c>
      <c r="K54" s="36"/>
    </row>
    <row r="55" spans="1:11" x14ac:dyDescent="0.25">
      <c r="B55" s="76"/>
      <c r="C55" s="75"/>
      <c r="D55" s="74"/>
      <c r="E55" s="70">
        <v>55153</v>
      </c>
      <c r="F55" s="103">
        <v>55.129036162309085</v>
      </c>
      <c r="G55" s="69"/>
      <c r="H55" s="66">
        <v>27</v>
      </c>
      <c r="I55" s="68">
        <f t="shared" si="0"/>
        <v>7.0271048565850904</v>
      </c>
      <c r="J55" s="67">
        <f t="shared" si="1"/>
        <v>2.2969858003386846E-2</v>
      </c>
      <c r="K55" s="36"/>
    </row>
    <row r="56" spans="1:11" x14ac:dyDescent="0.25">
      <c r="B56" s="76"/>
      <c r="C56" s="75"/>
      <c r="D56" s="74"/>
      <c r="E56" s="70">
        <v>55518</v>
      </c>
      <c r="F56" s="103">
        <v>62.156141018894175</v>
      </c>
      <c r="G56" s="69"/>
      <c r="H56" s="66">
        <v>28</v>
      </c>
      <c r="I56" s="68">
        <f t="shared" si="0"/>
        <v>-12.13551602920635</v>
      </c>
      <c r="J56" s="67">
        <f t="shared" si="1"/>
        <v>1.9973789568162478E-2</v>
      </c>
      <c r="K56" s="36"/>
    </row>
    <row r="57" spans="1:11" x14ac:dyDescent="0.25">
      <c r="B57" s="73"/>
      <c r="C57" s="72"/>
      <c r="D57" s="71"/>
      <c r="E57" s="70">
        <v>55884</v>
      </c>
      <c r="F57" s="103">
        <v>50.020624989687825</v>
      </c>
      <c r="G57" s="69"/>
      <c r="H57" s="66">
        <v>29</v>
      </c>
      <c r="I57" s="68">
        <f t="shared" si="0"/>
        <v>-9.5582008080508558</v>
      </c>
      <c r="J57" s="67">
        <f t="shared" si="1"/>
        <v>1.7368512667967372E-2</v>
      </c>
      <c r="K57" s="36"/>
    </row>
    <row r="58" spans="1:11" x14ac:dyDescent="0.25">
      <c r="A58" s="36"/>
      <c r="B58" s="37"/>
      <c r="C58" s="37"/>
      <c r="D58" s="70"/>
      <c r="E58" s="70">
        <v>56249</v>
      </c>
      <c r="F58" s="103">
        <v>40.462424181636969</v>
      </c>
      <c r="G58" s="69"/>
      <c r="H58" s="66">
        <v>30</v>
      </c>
      <c r="I58" s="68">
        <f t="shared" si="0"/>
        <v>-5.6064725919639429</v>
      </c>
      <c r="J58" s="67">
        <f t="shared" si="1"/>
        <v>1.5103054493884669E-2</v>
      </c>
      <c r="K58" s="36"/>
    </row>
    <row r="59" spans="1:11" x14ac:dyDescent="0.25">
      <c r="A59" s="36"/>
      <c r="B59" s="37"/>
      <c r="C59" s="37"/>
      <c r="D59" s="70"/>
      <c r="E59" s="70">
        <v>56614</v>
      </c>
      <c r="F59" s="103">
        <v>34.855951589673026</v>
      </c>
      <c r="G59" s="69"/>
      <c r="H59" s="66">
        <v>31</v>
      </c>
      <c r="I59" s="68">
        <f t="shared" si="0"/>
        <v>-0.29354177664399117</v>
      </c>
      <c r="J59" s="67">
        <f t="shared" si="1"/>
        <v>1.3133090864247542E-2</v>
      </c>
      <c r="K59" s="36"/>
    </row>
    <row r="60" spans="1:11" x14ac:dyDescent="0.25">
      <c r="A60" s="36"/>
      <c r="B60" s="37"/>
      <c r="C60" s="37"/>
      <c r="D60" s="70"/>
      <c r="E60" s="70">
        <v>56979</v>
      </c>
      <c r="F60" s="103">
        <v>34.562409813029035</v>
      </c>
      <c r="G60" s="69"/>
      <c r="H60" s="66">
        <v>32</v>
      </c>
      <c r="I60" s="68">
        <f t="shared" si="0"/>
        <v>1.1299787997137258</v>
      </c>
      <c r="J60" s="67">
        <f t="shared" si="1"/>
        <v>1.1420079012389169E-2</v>
      </c>
      <c r="K60" s="36"/>
    </row>
    <row r="61" spans="1:11" x14ac:dyDescent="0.25">
      <c r="A61" s="36"/>
      <c r="B61" s="37"/>
      <c r="C61" s="37"/>
      <c r="D61" s="70"/>
      <c r="E61" s="70">
        <v>57345</v>
      </c>
      <c r="F61" s="103">
        <v>35.692388612742761</v>
      </c>
      <c r="G61" s="69"/>
      <c r="H61" s="66">
        <v>33</v>
      </c>
      <c r="I61" s="68">
        <f t="shared" ref="I61:I92" si="2">F62-F61</f>
        <v>4.3845416494856053</v>
      </c>
      <c r="J61" s="67">
        <f t="shared" ref="J61:J92" si="3">(1+$C$30)^-H61</f>
        <v>9.9305034890340618E-3</v>
      </c>
      <c r="K61" s="36"/>
    </row>
    <row r="62" spans="1:11" x14ac:dyDescent="0.25">
      <c r="A62" s="36"/>
      <c r="B62" s="37"/>
      <c r="C62" s="37"/>
      <c r="D62" s="70"/>
      <c r="E62" s="70">
        <v>57710</v>
      </c>
      <c r="F62" s="103">
        <v>40.076930262228366</v>
      </c>
      <c r="G62" s="69"/>
      <c r="H62" s="66">
        <v>34</v>
      </c>
      <c r="I62" s="68">
        <f t="shared" si="2"/>
        <v>3.4612708685385627</v>
      </c>
      <c r="J62" s="67">
        <f t="shared" si="3"/>
        <v>8.6352204252470102E-3</v>
      </c>
      <c r="K62" s="36"/>
    </row>
    <row r="63" spans="1:11" x14ac:dyDescent="0.25">
      <c r="A63" s="36"/>
      <c r="B63" s="37"/>
      <c r="C63" s="37"/>
      <c r="D63" s="70"/>
      <c r="E63" s="70">
        <v>58075</v>
      </c>
      <c r="F63" s="103">
        <v>43.538201130766929</v>
      </c>
      <c r="G63" s="69"/>
      <c r="H63" s="66">
        <v>35</v>
      </c>
      <c r="I63" s="68">
        <f t="shared" si="2"/>
        <v>3.9476089747734591</v>
      </c>
      <c r="J63" s="67">
        <f t="shared" si="3"/>
        <v>7.5088873263017501E-3</v>
      </c>
      <c r="K63" s="36"/>
    </row>
    <row r="64" spans="1:11" x14ac:dyDescent="0.25">
      <c r="A64" s="36"/>
      <c r="B64" s="37"/>
      <c r="C64" s="37"/>
      <c r="D64" s="70"/>
      <c r="E64" s="70">
        <v>58440</v>
      </c>
      <c r="F64" s="103">
        <v>47.485810105540388</v>
      </c>
      <c r="G64" s="69"/>
      <c r="H64" s="66">
        <v>36</v>
      </c>
      <c r="I64" s="68">
        <f t="shared" si="2"/>
        <v>-5.1953381144908235</v>
      </c>
      <c r="J64" s="67">
        <f t="shared" si="3"/>
        <v>6.5294672402623904E-3</v>
      </c>
      <c r="K64" s="36"/>
    </row>
    <row r="65" spans="1:11" x14ac:dyDescent="0.25">
      <c r="A65" s="36"/>
      <c r="B65" s="37"/>
      <c r="C65" s="37"/>
      <c r="D65" s="70"/>
      <c r="E65" s="70">
        <v>58806</v>
      </c>
      <c r="F65" s="103">
        <v>42.290471991049564</v>
      </c>
      <c r="G65" s="69"/>
      <c r="H65" s="66">
        <v>37</v>
      </c>
      <c r="I65" s="68">
        <f t="shared" si="2"/>
        <v>-2.4732342671140444</v>
      </c>
      <c r="J65" s="67">
        <f t="shared" si="3"/>
        <v>5.6777976002281658E-3</v>
      </c>
      <c r="K65" s="36"/>
    </row>
    <row r="66" spans="1:11" x14ac:dyDescent="0.25">
      <c r="A66" s="36"/>
      <c r="B66" s="37"/>
      <c r="C66" s="37"/>
      <c r="D66" s="70"/>
      <c r="E66" s="70">
        <v>59171</v>
      </c>
      <c r="F66" s="103">
        <v>39.81723772393552</v>
      </c>
      <c r="G66" s="69"/>
      <c r="H66" s="66">
        <v>38</v>
      </c>
      <c r="I66" s="68">
        <f t="shared" si="2"/>
        <v>1.3570630507702077</v>
      </c>
      <c r="J66" s="67">
        <f t="shared" si="3"/>
        <v>4.937215304546232E-3</v>
      </c>
      <c r="K66" s="36"/>
    </row>
    <row r="67" spans="1:11" x14ac:dyDescent="0.25">
      <c r="A67" s="36"/>
      <c r="B67" s="37"/>
      <c r="C67" s="37"/>
      <c r="D67" s="70"/>
      <c r="E67" s="70">
        <v>59536</v>
      </c>
      <c r="F67" s="103">
        <v>41.174300774705728</v>
      </c>
      <c r="G67" s="69"/>
      <c r="H67" s="66">
        <v>39</v>
      </c>
      <c r="I67" s="68">
        <f t="shared" si="2"/>
        <v>-6.9932468565709343</v>
      </c>
      <c r="J67" s="67">
        <f t="shared" si="3"/>
        <v>4.2932306996054199E-3</v>
      </c>
      <c r="K67" s="36"/>
    </row>
    <row r="68" spans="1:11" x14ac:dyDescent="0.25">
      <c r="A68" s="36"/>
      <c r="B68" s="37"/>
      <c r="C68" s="37"/>
      <c r="D68" s="70"/>
      <c r="E68" s="70">
        <v>59901</v>
      </c>
      <c r="F68" s="103">
        <v>34.181053918134793</v>
      </c>
      <c r="G68" s="69"/>
      <c r="H68" s="66">
        <v>40</v>
      </c>
      <c r="I68" s="68">
        <f t="shared" si="2"/>
        <v>-5.0371715435340043</v>
      </c>
      <c r="J68" s="67">
        <f t="shared" si="3"/>
        <v>3.7332440866134084E-3</v>
      </c>
      <c r="K68" s="36"/>
    </row>
    <row r="69" spans="1:11" x14ac:dyDescent="0.25">
      <c r="A69" s="36"/>
      <c r="B69" s="37"/>
      <c r="C69" s="37"/>
      <c r="D69" s="70"/>
      <c r="E69" s="70">
        <v>60267</v>
      </c>
      <c r="F69" s="103">
        <v>29.143882374600789</v>
      </c>
      <c r="G69" s="69"/>
      <c r="H69" s="66">
        <v>41</v>
      </c>
      <c r="I69" s="68">
        <f t="shared" si="2"/>
        <v>1.5579160133976053</v>
      </c>
      <c r="J69" s="67">
        <f t="shared" si="3"/>
        <v>3.2462992057507903E-3</v>
      </c>
      <c r="K69" s="36"/>
    </row>
    <row r="70" spans="1:11" x14ac:dyDescent="0.25">
      <c r="A70" s="36"/>
      <c r="B70" s="37"/>
      <c r="C70" s="37"/>
      <c r="D70" s="70"/>
      <c r="E70" s="70">
        <v>60632</v>
      </c>
      <c r="F70" s="103">
        <v>30.701798387998394</v>
      </c>
      <c r="G70" s="69"/>
      <c r="H70" s="66">
        <v>42</v>
      </c>
      <c r="I70" s="68">
        <f t="shared" si="2"/>
        <v>1.2115701211362797</v>
      </c>
      <c r="J70" s="67">
        <f t="shared" si="3"/>
        <v>2.822868874565905E-3</v>
      </c>
      <c r="K70" s="36"/>
    </row>
    <row r="71" spans="1:11" x14ac:dyDescent="0.25">
      <c r="A71" s="36"/>
      <c r="B71" s="37"/>
      <c r="C71" s="37"/>
      <c r="D71" s="70"/>
      <c r="E71" s="70">
        <v>60997</v>
      </c>
      <c r="F71" s="103">
        <v>31.913368509134674</v>
      </c>
      <c r="G71" s="69"/>
      <c r="H71" s="66">
        <v>43</v>
      </c>
      <c r="I71" s="68">
        <f t="shared" si="2"/>
        <v>2.2872090326086685</v>
      </c>
      <c r="J71" s="67">
        <f t="shared" si="3"/>
        <v>2.454668586579048E-3</v>
      </c>
      <c r="K71" s="36"/>
    </row>
    <row r="72" spans="1:11" x14ac:dyDescent="0.25">
      <c r="A72" s="36"/>
      <c r="B72" s="37"/>
      <c r="C72" s="37"/>
      <c r="D72" s="70"/>
      <c r="E72" s="70">
        <v>61362</v>
      </c>
      <c r="F72" s="103">
        <v>34.200577541743343</v>
      </c>
      <c r="G72" s="69"/>
      <c r="H72" s="66">
        <v>44</v>
      </c>
      <c r="I72" s="68">
        <f t="shared" si="2"/>
        <v>-4.7540168955009143</v>
      </c>
      <c r="J72" s="67">
        <f t="shared" si="3"/>
        <v>2.1344944231122161E-3</v>
      </c>
      <c r="K72" s="36"/>
    </row>
    <row r="73" spans="1:11" x14ac:dyDescent="0.25">
      <c r="A73" s="36"/>
      <c r="B73" s="37"/>
      <c r="C73" s="37"/>
      <c r="D73" s="70"/>
      <c r="E73" s="70">
        <v>61728</v>
      </c>
      <c r="F73" s="103">
        <v>29.446560646242428</v>
      </c>
      <c r="G73" s="69"/>
      <c r="H73" s="66">
        <v>45</v>
      </c>
      <c r="I73" s="68">
        <f t="shared" si="2"/>
        <v>-2.4173955242826892</v>
      </c>
      <c r="J73" s="67">
        <f t="shared" si="3"/>
        <v>1.856082107054101E-3</v>
      </c>
      <c r="K73" s="36"/>
    </row>
    <row r="74" spans="1:11" x14ac:dyDescent="0.25">
      <c r="A74" s="36"/>
      <c r="B74" s="37"/>
      <c r="C74" s="37"/>
      <c r="D74" s="70"/>
      <c r="E74" s="70">
        <v>62093</v>
      </c>
      <c r="F74" s="103">
        <v>27.029165121959739</v>
      </c>
      <c r="G74" s="69"/>
      <c r="H74" s="66">
        <v>46</v>
      </c>
      <c r="I74" s="68">
        <f t="shared" si="2"/>
        <v>4.5370114952827763</v>
      </c>
      <c r="J74" s="67">
        <f t="shared" si="3"/>
        <v>1.6139844409166094E-3</v>
      </c>
      <c r="K74" s="36"/>
    </row>
    <row r="75" spans="1:11" x14ac:dyDescent="0.25">
      <c r="A75" s="36"/>
      <c r="B75" s="37"/>
      <c r="C75" s="37"/>
      <c r="D75" s="70"/>
      <c r="E75" s="70">
        <v>62458</v>
      </c>
      <c r="F75" s="103">
        <v>31.566176617242515</v>
      </c>
      <c r="G75" s="69"/>
      <c r="H75" s="66">
        <v>47</v>
      </c>
      <c r="I75" s="68">
        <f t="shared" si="2"/>
        <v>4.4704323240216048</v>
      </c>
      <c r="J75" s="67">
        <f t="shared" si="3"/>
        <v>1.4034647312318347E-3</v>
      </c>
      <c r="K75" s="36"/>
    </row>
    <row r="76" spans="1:11" x14ac:dyDescent="0.25">
      <c r="A76" s="36"/>
      <c r="B76" s="37"/>
      <c r="C76" s="37"/>
      <c r="D76" s="70"/>
      <c r="E76" s="70">
        <v>62823</v>
      </c>
      <c r="F76" s="103">
        <v>36.03660894126412</v>
      </c>
      <c r="G76" s="69"/>
      <c r="H76" s="66">
        <v>48</v>
      </c>
      <c r="I76" s="68">
        <f t="shared" si="2"/>
        <v>3.1795231187947763</v>
      </c>
      <c r="J76" s="67">
        <f t="shared" si="3"/>
        <v>1.2204041141146392E-3</v>
      </c>
      <c r="K76" s="36"/>
    </row>
    <row r="77" spans="1:11" x14ac:dyDescent="0.25">
      <c r="A77" s="36"/>
      <c r="B77" s="37"/>
      <c r="C77" s="37"/>
      <c r="D77" s="70"/>
      <c r="E77" s="70">
        <v>63189</v>
      </c>
      <c r="F77" s="103">
        <v>39.216132060058897</v>
      </c>
      <c r="G77" s="69"/>
      <c r="H77" s="66">
        <v>49</v>
      </c>
      <c r="I77" s="68">
        <f t="shared" si="2"/>
        <v>6.1912705671089228</v>
      </c>
      <c r="J77" s="67">
        <f t="shared" si="3"/>
        <v>1.0612209687953383E-3</v>
      </c>
      <c r="K77" s="36"/>
    </row>
    <row r="78" spans="1:11" x14ac:dyDescent="0.25">
      <c r="A78" s="36"/>
      <c r="B78" s="37"/>
      <c r="C78" s="37"/>
      <c r="D78" s="70"/>
      <c r="E78" s="70">
        <v>63554</v>
      </c>
      <c r="F78" s="103">
        <v>45.407402627167819</v>
      </c>
      <c r="G78" s="69"/>
      <c r="H78" s="66">
        <v>50</v>
      </c>
      <c r="I78" s="68">
        <f t="shared" si="2"/>
        <v>-4.3728279898828077</v>
      </c>
      <c r="J78" s="67">
        <f t="shared" si="3"/>
        <v>9.2280084243072911E-4</v>
      </c>
      <c r="K78" s="36"/>
    </row>
    <row r="79" spans="1:11" x14ac:dyDescent="0.25">
      <c r="A79" s="36"/>
      <c r="B79" s="37"/>
      <c r="C79" s="37"/>
      <c r="D79" s="70"/>
      <c r="E79" s="70">
        <v>63919</v>
      </c>
      <c r="F79" s="103">
        <v>41.034574637285012</v>
      </c>
      <c r="G79" s="69"/>
      <c r="H79" s="66">
        <v>51</v>
      </c>
      <c r="I79" s="68">
        <f t="shared" si="2"/>
        <v>-2.232425609198593</v>
      </c>
      <c r="J79" s="67">
        <f t="shared" si="3"/>
        <v>8.0243551515715575E-4</v>
      </c>
      <c r="K79" s="36"/>
    </row>
    <row r="80" spans="1:11" x14ac:dyDescent="0.25">
      <c r="A80" s="36"/>
      <c r="B80" s="37"/>
      <c r="C80" s="37"/>
      <c r="D80" s="70"/>
      <c r="E80" s="70">
        <v>64284</v>
      </c>
      <c r="F80" s="103">
        <v>38.802149028086419</v>
      </c>
      <c r="G80" s="69"/>
      <c r="H80" s="66">
        <v>52</v>
      </c>
      <c r="I80" s="68">
        <f t="shared" si="2"/>
        <v>0.1426186496411006</v>
      </c>
      <c r="J80" s="67">
        <f t="shared" si="3"/>
        <v>6.9777001318013559E-4</v>
      </c>
      <c r="K80" s="36"/>
    </row>
    <row r="81" spans="1:11" x14ac:dyDescent="0.25">
      <c r="A81" s="36"/>
      <c r="B81" s="37"/>
      <c r="C81" s="37"/>
      <c r="D81" s="70"/>
      <c r="E81" s="70">
        <v>64650</v>
      </c>
      <c r="F81" s="103">
        <v>38.944767677727519</v>
      </c>
      <c r="G81" s="69"/>
      <c r="H81" s="66">
        <v>53</v>
      </c>
      <c r="I81" s="68">
        <f t="shared" si="2"/>
        <v>5.8669264183891627</v>
      </c>
      <c r="J81" s="67">
        <f t="shared" si="3"/>
        <v>6.0675653320011792E-4</v>
      </c>
      <c r="K81" s="36"/>
    </row>
    <row r="82" spans="1:11" x14ac:dyDescent="0.25">
      <c r="A82" s="36"/>
      <c r="B82" s="37"/>
      <c r="C82" s="37"/>
      <c r="D82" s="70"/>
      <c r="E82" s="70">
        <v>65015</v>
      </c>
      <c r="F82" s="103">
        <v>44.811694096116682</v>
      </c>
      <c r="G82" s="69"/>
      <c r="H82" s="66">
        <v>54</v>
      </c>
      <c r="I82" s="68">
        <f t="shared" si="2"/>
        <v>-7.0506702301605415</v>
      </c>
      <c r="J82" s="67">
        <f t="shared" si="3"/>
        <v>5.276143766957547E-4</v>
      </c>
      <c r="K82" s="36"/>
    </row>
    <row r="83" spans="1:11" x14ac:dyDescent="0.25">
      <c r="A83" s="36"/>
      <c r="B83" s="37"/>
      <c r="C83" s="37"/>
      <c r="D83" s="70"/>
      <c r="E83" s="70">
        <v>65380</v>
      </c>
      <c r="F83" s="103">
        <v>37.76102386595614</v>
      </c>
      <c r="G83" s="69"/>
      <c r="H83" s="66">
        <v>55</v>
      </c>
      <c r="I83" s="68">
        <f t="shared" si="2"/>
        <v>-2.6362301849854788</v>
      </c>
      <c r="J83" s="67">
        <f t="shared" si="3"/>
        <v>4.5879511017022159E-4</v>
      </c>
      <c r="K83" s="36"/>
    </row>
    <row r="84" spans="1:11" x14ac:dyDescent="0.25">
      <c r="A84" s="36"/>
      <c r="B84" s="37"/>
      <c r="C84" s="37"/>
      <c r="D84" s="70"/>
      <c r="E84" s="70">
        <v>65745</v>
      </c>
      <c r="F84" s="103">
        <v>35.124793680970662</v>
      </c>
      <c r="G84" s="69"/>
      <c r="H84" s="66">
        <v>56</v>
      </c>
      <c r="I84" s="68">
        <f t="shared" si="2"/>
        <v>0.50949873676180601</v>
      </c>
      <c r="J84" s="67">
        <f t="shared" si="3"/>
        <v>3.9895226971323617E-4</v>
      </c>
      <c r="K84" s="36"/>
    </row>
    <row r="85" spans="1:11" x14ac:dyDescent="0.25">
      <c r="A85" s="36"/>
      <c r="B85" s="37"/>
      <c r="C85" s="37"/>
      <c r="D85" s="70"/>
      <c r="E85" s="70">
        <v>66111</v>
      </c>
      <c r="F85" s="103">
        <v>35.634292417732468</v>
      </c>
      <c r="G85" s="69"/>
      <c r="H85" s="66">
        <v>57</v>
      </c>
      <c r="I85" s="68">
        <f t="shared" si="2"/>
        <v>6.4766935165238024</v>
      </c>
      <c r="J85" s="67">
        <f t="shared" si="3"/>
        <v>3.4691501714194454E-4</v>
      </c>
      <c r="K85" s="36"/>
    </row>
    <row r="86" spans="1:11" x14ac:dyDescent="0.25">
      <c r="A86" s="36"/>
      <c r="B86" s="37"/>
      <c r="C86" s="37"/>
      <c r="D86" s="70"/>
      <c r="E86" s="70">
        <v>66476</v>
      </c>
      <c r="F86" s="103">
        <v>42.11098593425627</v>
      </c>
      <c r="G86" s="69"/>
      <c r="H86" s="66">
        <v>58</v>
      </c>
      <c r="I86" s="68">
        <f t="shared" si="2"/>
        <v>-7.5212165399331852</v>
      </c>
      <c r="J86" s="67">
        <f t="shared" si="3"/>
        <v>3.016652322973431E-4</v>
      </c>
      <c r="K86" s="36"/>
    </row>
    <row r="87" spans="1:11" x14ac:dyDescent="0.25">
      <c r="A87" s="36"/>
      <c r="B87" s="37"/>
      <c r="C87" s="37"/>
      <c r="D87" s="70"/>
      <c r="E87" s="70">
        <v>66841</v>
      </c>
      <c r="F87" s="103">
        <v>34.589769394323085</v>
      </c>
      <c r="G87" s="69"/>
      <c r="H87" s="66">
        <v>59</v>
      </c>
      <c r="I87" s="68">
        <f t="shared" si="2"/>
        <v>0.80420765463727406</v>
      </c>
      <c r="J87" s="67">
        <f t="shared" si="3"/>
        <v>2.6231759330203752E-4</v>
      </c>
      <c r="K87" s="36"/>
    </row>
    <row r="88" spans="1:11" x14ac:dyDescent="0.25">
      <c r="A88" s="36"/>
      <c r="B88" s="37"/>
      <c r="C88" s="37"/>
      <c r="D88" s="70"/>
      <c r="E88" s="70">
        <v>67206</v>
      </c>
      <c r="F88" s="103">
        <v>35.393977048960359</v>
      </c>
      <c r="G88" s="69"/>
      <c r="H88" s="66">
        <v>60</v>
      </c>
      <c r="I88" s="68">
        <f t="shared" si="2"/>
        <v>-5.5024167187964714</v>
      </c>
      <c r="J88" s="67">
        <f t="shared" si="3"/>
        <v>2.2810225504525002E-4</v>
      </c>
      <c r="K88" s="36"/>
    </row>
    <row r="89" spans="1:11" x14ac:dyDescent="0.25">
      <c r="A89" s="36"/>
      <c r="B89" s="37"/>
      <c r="C89" s="37"/>
      <c r="D89" s="70"/>
      <c r="E89" s="70">
        <v>67572</v>
      </c>
      <c r="F89" s="103">
        <v>29.891560330163887</v>
      </c>
      <c r="G89" s="69"/>
      <c r="H89" s="66">
        <v>61</v>
      </c>
      <c r="I89" s="68">
        <f t="shared" si="2"/>
        <v>4.4571422892479795</v>
      </c>
      <c r="J89" s="67">
        <f t="shared" si="3"/>
        <v>1.983497869958696E-4</v>
      </c>
      <c r="K89" s="36"/>
    </row>
    <row r="90" spans="1:11" x14ac:dyDescent="0.25">
      <c r="A90" s="36"/>
      <c r="B90" s="37"/>
      <c r="C90" s="37"/>
      <c r="D90" s="70"/>
      <c r="E90" s="70">
        <v>67937</v>
      </c>
      <c r="F90" s="103">
        <v>34.348702619411867</v>
      </c>
      <c r="G90" s="69"/>
      <c r="H90" s="66">
        <v>62</v>
      </c>
      <c r="I90" s="68">
        <f t="shared" si="2"/>
        <v>-0.24922034134458926</v>
      </c>
      <c r="J90" s="67">
        <f t="shared" si="3"/>
        <v>1.7247807564858223E-4</v>
      </c>
      <c r="K90" s="36"/>
    </row>
    <row r="91" spans="1:11" x14ac:dyDescent="0.25">
      <c r="A91" s="36"/>
      <c r="B91" s="37"/>
      <c r="C91" s="37"/>
      <c r="D91" s="70"/>
      <c r="E91" s="70">
        <v>68302</v>
      </c>
      <c r="F91" s="103">
        <v>34.099482278067278</v>
      </c>
      <c r="G91" s="69"/>
      <c r="H91" s="66">
        <v>63</v>
      </c>
      <c r="I91" s="68">
        <f t="shared" si="2"/>
        <v>-5.606388556377091</v>
      </c>
      <c r="J91" s="67">
        <f t="shared" si="3"/>
        <v>1.4998093534659331E-4</v>
      </c>
      <c r="K91" s="36"/>
    </row>
    <row r="92" spans="1:11" x14ac:dyDescent="0.25">
      <c r="A92" s="36"/>
      <c r="B92" s="37"/>
      <c r="C92" s="37"/>
      <c r="D92" s="70"/>
      <c r="E92" s="70">
        <v>68667</v>
      </c>
      <c r="F92" s="103">
        <v>28.493093721690187</v>
      </c>
      <c r="G92" s="69"/>
      <c r="H92" s="66">
        <v>64</v>
      </c>
      <c r="I92" s="68">
        <f t="shared" si="2"/>
        <v>4.8164314046342511</v>
      </c>
      <c r="J92" s="67">
        <f t="shared" si="3"/>
        <v>1.304182046492116E-4</v>
      </c>
      <c r="K92" s="36"/>
    </row>
    <row r="93" spans="1:11" x14ac:dyDescent="0.25">
      <c r="A93" s="36"/>
      <c r="B93" s="37"/>
      <c r="C93" s="37"/>
      <c r="D93" s="70"/>
      <c r="E93" s="70">
        <v>69033</v>
      </c>
      <c r="F93" s="103">
        <v>33.309525126324438</v>
      </c>
      <c r="G93" s="69"/>
      <c r="H93" s="66">
        <v>65</v>
      </c>
      <c r="I93" s="68">
        <f t="shared" ref="I93:I129" si="4">F94-F93</f>
        <v>-3.7583352958516905</v>
      </c>
      <c r="J93" s="67">
        <f t="shared" ref="J93:J129" si="5">(1+$C$30)^-H93</f>
        <v>1.1340713447757531E-4</v>
      </c>
      <c r="K93" s="36"/>
    </row>
    <row r="94" spans="1:11" x14ac:dyDescent="0.25">
      <c r="A94" s="36"/>
      <c r="B94" s="37"/>
      <c r="C94" s="37"/>
      <c r="D94" s="70"/>
      <c r="E94" s="70">
        <v>69398</v>
      </c>
      <c r="F94" s="103">
        <v>29.551189830472747</v>
      </c>
      <c r="G94" s="69"/>
      <c r="H94" s="66">
        <v>66</v>
      </c>
      <c r="I94" s="68">
        <f t="shared" si="4"/>
        <v>2.677567205511199</v>
      </c>
      <c r="J94" s="67">
        <f t="shared" si="5"/>
        <v>9.8614899545717674E-5</v>
      </c>
      <c r="K94" s="36"/>
    </row>
    <row r="95" spans="1:11" x14ac:dyDescent="0.25">
      <c r="A95" s="36"/>
      <c r="B95" s="37"/>
      <c r="C95" s="37"/>
      <c r="D95" s="70"/>
      <c r="E95" s="70">
        <v>69763</v>
      </c>
      <c r="F95" s="103">
        <v>32.228757035983946</v>
      </c>
      <c r="G95" s="69"/>
      <c r="H95" s="66">
        <v>67</v>
      </c>
      <c r="I95" s="68">
        <f t="shared" si="4"/>
        <v>-2.5316250092690353</v>
      </c>
      <c r="J95" s="67">
        <f t="shared" si="5"/>
        <v>8.5752086561493638E-5</v>
      </c>
      <c r="K95" s="36"/>
    </row>
    <row r="96" spans="1:11" x14ac:dyDescent="0.25">
      <c r="A96" s="36"/>
      <c r="B96" s="37"/>
      <c r="C96" s="37"/>
      <c r="D96" s="70"/>
      <c r="E96" s="70">
        <v>70128</v>
      </c>
      <c r="F96" s="103">
        <v>29.697132026714911</v>
      </c>
      <c r="G96" s="69"/>
      <c r="H96" s="66">
        <v>68</v>
      </c>
      <c r="I96" s="68">
        <f t="shared" si="4"/>
        <v>1.2270055227304439</v>
      </c>
      <c r="J96" s="67">
        <f t="shared" si="5"/>
        <v>7.456703179260317E-5</v>
      </c>
      <c r="K96" s="36"/>
    </row>
    <row r="97" spans="1:11" x14ac:dyDescent="0.25">
      <c r="A97" s="36"/>
      <c r="B97" s="37"/>
      <c r="C97" s="37"/>
      <c r="D97" s="70"/>
      <c r="E97" s="70">
        <v>70494</v>
      </c>
      <c r="F97" s="103">
        <v>30.924137549445355</v>
      </c>
      <c r="G97" s="69"/>
      <c r="H97" s="66">
        <v>69</v>
      </c>
      <c r="I97" s="68">
        <f t="shared" si="4"/>
        <v>-5.3588410288665642</v>
      </c>
      <c r="J97" s="67">
        <f t="shared" si="5"/>
        <v>6.4840897210959278E-5</v>
      </c>
      <c r="K97" s="36"/>
    </row>
    <row r="98" spans="1:11" x14ac:dyDescent="0.25">
      <c r="A98" s="36"/>
      <c r="B98" s="37"/>
      <c r="C98" s="37"/>
      <c r="D98" s="70"/>
      <c r="E98" s="70">
        <v>70859</v>
      </c>
      <c r="F98" s="103">
        <v>25.565296520578791</v>
      </c>
      <c r="G98" s="69"/>
      <c r="H98" s="66">
        <v>70</v>
      </c>
      <c r="I98" s="68">
        <f t="shared" si="4"/>
        <v>-1.853116915092631</v>
      </c>
      <c r="J98" s="67">
        <f t="shared" si="5"/>
        <v>5.6383388879095028E-5</v>
      </c>
      <c r="K98" s="36"/>
    </row>
    <row r="99" spans="1:11" x14ac:dyDescent="0.25">
      <c r="A99" s="36"/>
      <c r="B99" s="37"/>
      <c r="C99" s="37"/>
      <c r="D99" s="70"/>
      <c r="E99" s="70">
        <v>71224</v>
      </c>
      <c r="F99" s="103">
        <v>23.71217960548616</v>
      </c>
      <c r="G99" s="69"/>
      <c r="H99" s="66">
        <v>71</v>
      </c>
      <c r="I99" s="68">
        <f t="shared" si="4"/>
        <v>4.0844117797683168</v>
      </c>
      <c r="J99" s="67">
        <f t="shared" si="5"/>
        <v>4.902903380790873E-5</v>
      </c>
      <c r="K99" s="36"/>
    </row>
    <row r="100" spans="1:11" x14ac:dyDescent="0.25">
      <c r="A100" s="36"/>
      <c r="B100" s="37"/>
      <c r="C100" s="37"/>
      <c r="D100" s="70"/>
      <c r="E100" s="70">
        <v>71589</v>
      </c>
      <c r="F100" s="103">
        <v>27.796591385254477</v>
      </c>
      <c r="G100" s="69"/>
      <c r="H100" s="66">
        <v>72</v>
      </c>
      <c r="I100" s="68">
        <f t="shared" si="4"/>
        <v>-2.0289968170171981</v>
      </c>
      <c r="J100" s="67">
        <f t="shared" si="5"/>
        <v>4.2633942441659764E-5</v>
      </c>
      <c r="K100" s="36"/>
    </row>
    <row r="101" spans="1:11" x14ac:dyDescent="0.25">
      <c r="A101" s="36"/>
      <c r="B101" s="37"/>
      <c r="C101" s="37"/>
      <c r="D101" s="70"/>
      <c r="E101" s="70">
        <v>71955</v>
      </c>
      <c r="F101" s="103">
        <v>25.767594568237278</v>
      </c>
      <c r="G101" s="69"/>
      <c r="H101" s="66">
        <v>73</v>
      </c>
      <c r="I101" s="68">
        <f t="shared" si="4"/>
        <v>2.9383437814798903</v>
      </c>
      <c r="J101" s="67">
        <f t="shared" si="5"/>
        <v>3.7072993427530234E-5</v>
      </c>
      <c r="K101" s="36"/>
    </row>
    <row r="102" spans="1:11" x14ac:dyDescent="0.25">
      <c r="A102" s="36"/>
      <c r="B102" s="37"/>
      <c r="C102" s="37"/>
      <c r="D102" s="70"/>
      <c r="E102" s="70">
        <v>72320</v>
      </c>
      <c r="F102" s="103">
        <v>28.705938349717169</v>
      </c>
      <c r="G102" s="69"/>
      <c r="H102" s="66">
        <v>74</v>
      </c>
      <c r="I102" s="68">
        <f t="shared" si="4"/>
        <v>-4.9017518804272378</v>
      </c>
      <c r="J102" s="67">
        <f t="shared" si="5"/>
        <v>3.2237385589156731E-5</v>
      </c>
      <c r="K102" s="36"/>
    </row>
    <row r="103" spans="1:11" x14ac:dyDescent="0.25">
      <c r="A103" s="36"/>
      <c r="B103" s="37"/>
      <c r="C103" s="37"/>
      <c r="D103" s="70"/>
      <c r="E103" s="70">
        <v>72685</v>
      </c>
      <c r="F103" s="103">
        <v>23.804186469289931</v>
      </c>
      <c r="G103" s="69"/>
      <c r="H103" s="66">
        <v>75</v>
      </c>
      <c r="I103" s="68">
        <f t="shared" si="4"/>
        <v>1.3648143868442908</v>
      </c>
      <c r="J103" s="67">
        <f t="shared" si="5"/>
        <v>2.8032509207962371E-5</v>
      </c>
      <c r="K103" s="36"/>
    </row>
    <row r="104" spans="1:11" x14ac:dyDescent="0.25">
      <c r="A104" s="36"/>
      <c r="B104" s="37"/>
      <c r="C104" s="37"/>
      <c r="D104" s="70"/>
      <c r="E104" s="70">
        <v>73050</v>
      </c>
      <c r="F104" s="103">
        <v>25.169000856134222</v>
      </c>
      <c r="G104" s="69"/>
      <c r="H104" s="66">
        <v>76</v>
      </c>
      <c r="I104" s="68">
        <f t="shared" si="4"/>
        <v>-2.4044598078157584</v>
      </c>
      <c r="J104" s="67">
        <f t="shared" si="5"/>
        <v>2.4376094963445549E-5</v>
      </c>
      <c r="K104" s="36"/>
    </row>
    <row r="105" spans="1:11" x14ac:dyDescent="0.25">
      <c r="A105" s="36"/>
      <c r="B105" s="37"/>
      <c r="C105" s="37"/>
      <c r="D105" s="70"/>
      <c r="E105" s="70">
        <v>73415</v>
      </c>
      <c r="F105" s="103">
        <v>22.764541048318463</v>
      </c>
      <c r="G105" s="69"/>
      <c r="H105" s="66">
        <v>77</v>
      </c>
      <c r="I105" s="68">
        <f t="shared" si="4"/>
        <v>-2.6392571226682016</v>
      </c>
      <c r="J105" s="67">
        <f t="shared" si="5"/>
        <v>2.1196604316039608E-5</v>
      </c>
      <c r="K105" s="36"/>
    </row>
    <row r="106" spans="1:11" x14ac:dyDescent="0.25">
      <c r="A106" s="36"/>
      <c r="B106" s="37"/>
      <c r="C106" s="37"/>
      <c r="D106" s="70"/>
      <c r="E106" s="70">
        <v>73780</v>
      </c>
      <c r="F106" s="103">
        <v>20.125283925650262</v>
      </c>
      <c r="G106" s="69"/>
      <c r="H106" s="66">
        <v>78</v>
      </c>
      <c r="I106" s="68">
        <f t="shared" si="4"/>
        <v>0.69796512801708133</v>
      </c>
      <c r="J106" s="67">
        <f t="shared" si="5"/>
        <v>1.843182984003444E-5</v>
      </c>
      <c r="K106" s="36"/>
    </row>
    <row r="107" spans="1:11" x14ac:dyDescent="0.25">
      <c r="A107" s="36"/>
      <c r="B107" s="37"/>
      <c r="C107" s="37"/>
      <c r="D107" s="70"/>
      <c r="E107" s="70">
        <v>74145</v>
      </c>
      <c r="F107" s="103">
        <v>20.823249053667343</v>
      </c>
      <c r="G107" s="69"/>
      <c r="H107" s="66">
        <v>79</v>
      </c>
      <c r="I107" s="68">
        <f t="shared" si="4"/>
        <v>0.57391772898096249</v>
      </c>
      <c r="J107" s="67">
        <f t="shared" si="5"/>
        <v>1.6027678121769083E-5</v>
      </c>
      <c r="K107" s="36"/>
    </row>
    <row r="108" spans="1:11" x14ac:dyDescent="0.25">
      <c r="A108" s="36"/>
      <c r="B108" s="37"/>
      <c r="C108" s="37"/>
      <c r="D108" s="70"/>
      <c r="E108" s="70">
        <v>74510</v>
      </c>
      <c r="F108" s="103">
        <v>21.397166782648306</v>
      </c>
      <c r="G108" s="69"/>
      <c r="H108" s="66">
        <v>80</v>
      </c>
      <c r="I108" s="68">
        <f t="shared" si="4"/>
        <v>-0.10942237480850281</v>
      </c>
      <c r="J108" s="67">
        <f t="shared" si="5"/>
        <v>1.3937111410233987E-5</v>
      </c>
      <c r="K108" s="36"/>
    </row>
    <row r="109" spans="1:11" x14ac:dyDescent="0.25">
      <c r="A109" s="36"/>
      <c r="B109" s="37"/>
      <c r="C109" s="37"/>
      <c r="D109" s="70"/>
      <c r="E109" s="70">
        <v>74876</v>
      </c>
      <c r="F109" s="103">
        <v>21.287744407839803</v>
      </c>
      <c r="G109" s="69"/>
      <c r="H109" s="66">
        <v>81</v>
      </c>
      <c r="I109" s="68">
        <f t="shared" si="4"/>
        <v>2.4494574080427753</v>
      </c>
      <c r="J109" s="67">
        <f t="shared" si="5"/>
        <v>1.2119227313246948E-5</v>
      </c>
      <c r="K109" s="36"/>
    </row>
    <row r="110" spans="1:11" x14ac:dyDescent="0.25">
      <c r="A110" s="36"/>
      <c r="B110" s="37"/>
      <c r="C110" s="37"/>
      <c r="D110" s="70"/>
      <c r="E110" s="70">
        <v>75241</v>
      </c>
      <c r="F110" s="103">
        <v>23.737201815882578</v>
      </c>
      <c r="G110" s="69"/>
      <c r="H110" s="66">
        <v>82</v>
      </c>
      <c r="I110" s="68">
        <f t="shared" si="4"/>
        <v>-2.9566480822731478</v>
      </c>
      <c r="J110" s="67">
        <f t="shared" si="5"/>
        <v>1.0538458533258217E-5</v>
      </c>
      <c r="K110" s="36"/>
    </row>
    <row r="111" spans="1:11" x14ac:dyDescent="0.25">
      <c r="A111" s="36"/>
      <c r="B111" s="37"/>
      <c r="C111" s="37"/>
      <c r="D111" s="70"/>
      <c r="E111" s="70">
        <v>75606</v>
      </c>
      <c r="F111" s="103">
        <v>20.78055373360943</v>
      </c>
      <c r="G111" s="69"/>
      <c r="H111" s="66">
        <v>83</v>
      </c>
      <c r="I111" s="68">
        <f t="shared" si="4"/>
        <v>-0.79079730903510637</v>
      </c>
      <c r="J111" s="67">
        <f t="shared" si="5"/>
        <v>9.163876985441927E-6</v>
      </c>
      <c r="K111" s="36"/>
    </row>
    <row r="112" spans="1:11" x14ac:dyDescent="0.25">
      <c r="A112" s="36"/>
      <c r="B112" s="37"/>
      <c r="C112" s="37"/>
      <c r="D112" s="70"/>
      <c r="E112" s="70">
        <v>75971</v>
      </c>
      <c r="F112" s="103">
        <v>19.989756424574324</v>
      </c>
      <c r="G112" s="69"/>
      <c r="H112" s="66">
        <v>84</v>
      </c>
      <c r="I112" s="68">
        <f t="shared" si="4"/>
        <v>-2.935694364662357</v>
      </c>
      <c r="J112" s="67">
        <f t="shared" si="5"/>
        <v>7.9685886829929814E-6</v>
      </c>
      <c r="K112" s="36"/>
    </row>
    <row r="113" spans="1:11" x14ac:dyDescent="0.25">
      <c r="A113" s="36"/>
      <c r="B113" s="37"/>
      <c r="C113" s="37"/>
      <c r="D113" s="70"/>
      <c r="E113" s="70">
        <v>76337</v>
      </c>
      <c r="F113" s="103">
        <v>17.054062059911967</v>
      </c>
      <c r="G113" s="69"/>
      <c r="H113" s="66">
        <v>85</v>
      </c>
      <c r="I113" s="68">
        <f t="shared" si="4"/>
        <v>3.2122162183850094</v>
      </c>
      <c r="J113" s="67">
        <f t="shared" si="5"/>
        <v>6.9292075504286801E-6</v>
      </c>
      <c r="K113" s="36"/>
    </row>
    <row r="114" spans="1:11" x14ac:dyDescent="0.25">
      <c r="A114" s="36"/>
      <c r="B114" s="37"/>
      <c r="C114" s="37"/>
      <c r="D114" s="70"/>
      <c r="E114" s="70">
        <v>76702</v>
      </c>
      <c r="F114" s="103">
        <v>20.266278278296976</v>
      </c>
      <c r="G114" s="69"/>
      <c r="H114" s="66">
        <v>86</v>
      </c>
      <c r="I114" s="68">
        <f t="shared" si="4"/>
        <v>-2.8901923417503639E-2</v>
      </c>
      <c r="J114" s="67">
        <f t="shared" si="5"/>
        <v>6.025397869937982E-6</v>
      </c>
      <c r="K114" s="36"/>
    </row>
    <row r="115" spans="1:11" x14ac:dyDescent="0.25">
      <c r="A115" s="36"/>
      <c r="B115" s="37"/>
      <c r="C115" s="37"/>
      <c r="D115" s="70"/>
      <c r="E115" s="70">
        <v>77067</v>
      </c>
      <c r="F115" s="103">
        <v>20.237376354879473</v>
      </c>
      <c r="G115" s="69"/>
      <c r="H115" s="66">
        <v>87</v>
      </c>
      <c r="I115" s="68">
        <f t="shared" si="4"/>
        <v>-2.7408777768695387</v>
      </c>
      <c r="J115" s="67">
        <f t="shared" si="5"/>
        <v>5.2394764086417244E-6</v>
      </c>
      <c r="K115" s="36"/>
    </row>
    <row r="116" spans="1:11" x14ac:dyDescent="0.25">
      <c r="A116" s="36"/>
      <c r="B116" s="37"/>
      <c r="C116" s="37"/>
      <c r="D116" s="70"/>
      <c r="E116" s="70">
        <v>77432</v>
      </c>
      <c r="F116" s="103">
        <v>17.496498578009934</v>
      </c>
      <c r="G116" s="69"/>
      <c r="H116" s="66">
        <v>88</v>
      </c>
      <c r="I116" s="68">
        <f t="shared" si="4"/>
        <v>3.1609618806148028</v>
      </c>
      <c r="J116" s="67">
        <f t="shared" si="5"/>
        <v>4.5560664422971522E-6</v>
      </c>
      <c r="K116" s="36"/>
    </row>
    <row r="117" spans="1:11" x14ac:dyDescent="0.25">
      <c r="A117" s="36"/>
      <c r="B117" s="37"/>
      <c r="C117" s="37"/>
      <c r="D117" s="70"/>
      <c r="E117" s="70">
        <v>77798</v>
      </c>
      <c r="F117" s="103">
        <v>20.657460458624737</v>
      </c>
      <c r="G117" s="69"/>
      <c r="H117" s="66">
        <v>89</v>
      </c>
      <c r="I117" s="68">
        <f t="shared" si="4"/>
        <v>-1.3502454094516274</v>
      </c>
      <c r="J117" s="67">
        <f t="shared" si="5"/>
        <v>3.9617969063453501E-6</v>
      </c>
      <c r="K117" s="36"/>
    </row>
    <row r="118" spans="1:11" x14ac:dyDescent="0.25">
      <c r="A118" s="36"/>
      <c r="B118" s="37"/>
      <c r="C118" s="37"/>
      <c r="D118" s="70"/>
      <c r="E118" s="70">
        <v>78163</v>
      </c>
      <c r="F118" s="103">
        <v>19.307215049173109</v>
      </c>
      <c r="G118" s="69"/>
      <c r="H118" s="66">
        <v>90</v>
      </c>
      <c r="I118" s="68">
        <f t="shared" si="4"/>
        <v>0.13578078368717783</v>
      </c>
      <c r="J118" s="67">
        <f t="shared" si="5"/>
        <v>3.4450407881263915E-6</v>
      </c>
      <c r="K118" s="36"/>
    </row>
    <row r="119" spans="1:11" x14ac:dyDescent="0.25">
      <c r="A119" s="36"/>
      <c r="B119" s="37"/>
      <c r="C119" s="37"/>
      <c r="D119" s="70"/>
      <c r="E119" s="70">
        <v>78528</v>
      </c>
      <c r="F119" s="103">
        <v>19.442995832860287</v>
      </c>
      <c r="G119" s="69"/>
      <c r="H119" s="66">
        <v>91</v>
      </c>
      <c r="I119" s="68">
        <f t="shared" si="4"/>
        <v>2.1066075891024774</v>
      </c>
      <c r="J119" s="67">
        <f t="shared" si="5"/>
        <v>2.9956876418490365E-6</v>
      </c>
      <c r="K119" s="36"/>
    </row>
    <row r="120" spans="1:11" x14ac:dyDescent="0.25">
      <c r="A120" s="36"/>
      <c r="B120" s="37"/>
      <c r="C120" s="37"/>
      <c r="D120" s="70"/>
      <c r="E120" s="70">
        <v>78893</v>
      </c>
      <c r="F120" s="103">
        <v>21.549603421962765</v>
      </c>
      <c r="G120" s="69"/>
      <c r="H120" s="66">
        <v>92</v>
      </c>
      <c r="I120" s="68">
        <f t="shared" si="4"/>
        <v>-4.0069915910956659</v>
      </c>
      <c r="J120" s="67">
        <f t="shared" si="5"/>
        <v>2.6049457755209015E-6</v>
      </c>
      <c r="K120" s="36"/>
    </row>
    <row r="121" spans="1:11" x14ac:dyDescent="0.25">
      <c r="A121" s="36"/>
      <c r="B121" s="37"/>
      <c r="C121" s="37"/>
      <c r="D121" s="70"/>
      <c r="E121" s="70">
        <v>79259</v>
      </c>
      <c r="F121" s="103">
        <v>17.542611830867099</v>
      </c>
      <c r="G121" s="69"/>
      <c r="H121" s="66">
        <v>93</v>
      </c>
      <c r="I121" s="68">
        <f t="shared" si="4"/>
        <v>-0.53960876913336975</v>
      </c>
      <c r="J121" s="67">
        <f t="shared" si="5"/>
        <v>2.2651702395833927E-6</v>
      </c>
      <c r="K121" s="36"/>
    </row>
    <row r="122" spans="1:11" x14ac:dyDescent="0.25">
      <c r="A122" s="36"/>
      <c r="B122" s="37"/>
      <c r="C122" s="37"/>
      <c r="D122" s="70"/>
      <c r="E122" s="70">
        <v>79624</v>
      </c>
      <c r="F122" s="103">
        <v>17.003003061733729</v>
      </c>
      <c r="G122" s="69"/>
      <c r="H122" s="66">
        <v>94</v>
      </c>
      <c r="I122" s="68">
        <f t="shared" si="4"/>
        <v>1.1294599471582032</v>
      </c>
      <c r="J122" s="67">
        <f t="shared" si="5"/>
        <v>1.9697132518116455E-6</v>
      </c>
      <c r="K122" s="36"/>
    </row>
    <row r="123" spans="1:11" x14ac:dyDescent="0.25">
      <c r="A123" s="36"/>
      <c r="B123" s="37"/>
      <c r="C123" s="37"/>
      <c r="D123" s="70"/>
      <c r="E123" s="70">
        <v>79989</v>
      </c>
      <c r="F123" s="103">
        <v>18.132463008891932</v>
      </c>
      <c r="G123" s="69"/>
      <c r="H123" s="66">
        <v>95</v>
      </c>
      <c r="I123" s="68">
        <f t="shared" si="4"/>
        <v>3.1617809886544457</v>
      </c>
      <c r="J123" s="67">
        <f t="shared" si="5"/>
        <v>1.7127941320101274E-6</v>
      </c>
      <c r="K123" s="36"/>
    </row>
    <row r="124" spans="1:11" x14ac:dyDescent="0.25">
      <c r="A124" s="36"/>
      <c r="B124" s="37"/>
      <c r="C124" s="37"/>
      <c r="D124" s="70"/>
      <c r="E124" s="70">
        <v>80354</v>
      </c>
      <c r="F124" s="103">
        <v>21.294243997546378</v>
      </c>
      <c r="G124" s="69"/>
      <c r="H124" s="66">
        <v>96</v>
      </c>
      <c r="I124" s="68">
        <f t="shared" si="4"/>
        <v>2.0936443681202874</v>
      </c>
      <c r="J124" s="67">
        <f t="shared" si="5"/>
        <v>1.4893862017479372E-6</v>
      </c>
      <c r="K124" s="36"/>
    </row>
    <row r="125" spans="1:11" x14ac:dyDescent="0.25">
      <c r="A125" s="36"/>
      <c r="B125" s="37"/>
      <c r="C125" s="37"/>
      <c r="D125" s="70"/>
      <c r="E125" s="70">
        <v>80720</v>
      </c>
      <c r="F125" s="103">
        <v>23.387888365666665</v>
      </c>
      <c r="G125" s="69"/>
      <c r="H125" s="66">
        <v>97</v>
      </c>
      <c r="I125" s="68">
        <f t="shared" si="4"/>
        <v>-2.2966505564423194</v>
      </c>
      <c r="J125" s="67">
        <f t="shared" si="5"/>
        <v>1.2951184363025541E-6</v>
      </c>
      <c r="K125" s="36"/>
    </row>
    <row r="126" spans="1:11" x14ac:dyDescent="0.25">
      <c r="A126" s="36"/>
      <c r="B126" s="37"/>
      <c r="C126" s="37"/>
      <c r="D126" s="70"/>
      <c r="E126" s="70">
        <v>81085</v>
      </c>
      <c r="F126" s="103">
        <v>21.091237809224346</v>
      </c>
      <c r="G126" s="69"/>
      <c r="H126" s="66">
        <v>98</v>
      </c>
      <c r="I126" s="68">
        <f t="shared" si="4"/>
        <v>-2.8926867435566237</v>
      </c>
      <c r="J126" s="67">
        <f t="shared" si="5"/>
        <v>1.1261899446109166E-6</v>
      </c>
      <c r="K126" s="36"/>
    </row>
    <row r="127" spans="1:11" x14ac:dyDescent="0.25">
      <c r="A127" s="36"/>
      <c r="B127" s="37"/>
      <c r="C127" s="37"/>
      <c r="D127" s="70"/>
      <c r="E127" s="70">
        <v>81450</v>
      </c>
      <c r="F127" s="103">
        <v>18.198551065667722</v>
      </c>
      <c r="G127" s="69"/>
      <c r="H127" s="66">
        <v>99</v>
      </c>
      <c r="I127" s="68">
        <f t="shared" si="4"/>
        <v>0.90401821039227315</v>
      </c>
      <c r="J127" s="67">
        <f t="shared" si="5"/>
        <v>9.7929560400949294E-7</v>
      </c>
      <c r="K127" s="36"/>
    </row>
    <row r="128" spans="1:11" x14ac:dyDescent="0.25">
      <c r="A128" s="36"/>
      <c r="B128" s="37"/>
      <c r="C128" s="37"/>
      <c r="D128" s="70"/>
      <c r="E128" s="70">
        <v>81815</v>
      </c>
      <c r="F128" s="103">
        <v>19.102569276059995</v>
      </c>
      <c r="G128" s="69"/>
      <c r="H128" s="66">
        <v>100</v>
      </c>
      <c r="I128" s="68">
        <f t="shared" si="4"/>
        <v>-19.102569276059995</v>
      </c>
      <c r="J128" s="67">
        <f t="shared" si="5"/>
        <v>8.5156139479086329E-7</v>
      </c>
      <c r="K128" s="36"/>
    </row>
    <row r="129" spans="1:11" x14ac:dyDescent="0.25">
      <c r="A129" s="36"/>
      <c r="B129" s="37"/>
      <c r="C129" s="37"/>
      <c r="D129" s="70"/>
      <c r="E129" s="70">
        <v>82181</v>
      </c>
      <c r="F129" s="103">
        <v>0</v>
      </c>
      <c r="G129" s="69"/>
      <c r="H129" s="66">
        <v>101</v>
      </c>
      <c r="I129" s="68">
        <f t="shared" si="4"/>
        <v>0</v>
      </c>
      <c r="J129" s="67">
        <f t="shared" si="5"/>
        <v>7.4048816938335939E-7</v>
      </c>
      <c r="K129" s="36"/>
    </row>
    <row r="130" spans="1:11" x14ac:dyDescent="0.25">
      <c r="A130" s="36"/>
      <c r="B130" s="37"/>
      <c r="C130" s="37"/>
      <c r="D130" s="37"/>
      <c r="E130" s="37"/>
      <c r="F130" s="37"/>
      <c r="G130" s="37"/>
      <c r="H130" s="66"/>
      <c r="I130" s="66"/>
      <c r="J130" s="66"/>
      <c r="K130" s="36"/>
    </row>
    <row r="131" spans="1:11" x14ac:dyDescent="0.25">
      <c r="A131" s="36"/>
      <c r="B131" s="37"/>
      <c r="C131" s="37"/>
      <c r="D131" s="37"/>
      <c r="E131" s="37"/>
      <c r="F131" s="37"/>
      <c r="G131" s="37"/>
      <c r="H131" s="66"/>
      <c r="I131" s="66"/>
      <c r="J131" s="66"/>
      <c r="K131" s="36"/>
    </row>
    <row r="132" spans="1:11" x14ac:dyDescent="0.25">
      <c r="A132" s="36"/>
      <c r="B132" s="37"/>
      <c r="C132" s="37"/>
      <c r="D132" s="37"/>
      <c r="E132" s="37"/>
      <c r="F132" s="37"/>
      <c r="G132" s="37"/>
      <c r="H132" s="66"/>
      <c r="I132" s="66"/>
      <c r="J132" s="66"/>
      <c r="K132" s="36"/>
    </row>
    <row r="133" spans="1:11" x14ac:dyDescent="0.25">
      <c r="A133" s="36"/>
      <c r="B133" s="37"/>
      <c r="C133" s="37"/>
      <c r="D133" s="37"/>
      <c r="E133" s="37"/>
      <c r="F133" s="37"/>
      <c r="G133" s="37"/>
      <c r="H133" s="66"/>
      <c r="I133" s="66"/>
      <c r="J133" s="66"/>
      <c r="K133" s="36"/>
    </row>
    <row r="134" spans="1:11" x14ac:dyDescent="0.25">
      <c r="A134" s="36"/>
      <c r="B134" s="36"/>
      <c r="C134" s="36"/>
      <c r="D134" s="36"/>
      <c r="E134" s="36"/>
      <c r="F134" s="36"/>
      <c r="G134" s="36"/>
      <c r="H134" s="66"/>
      <c r="I134" s="66"/>
      <c r="J134" s="66"/>
      <c r="K134" s="36"/>
    </row>
    <row r="135" spans="1:11" x14ac:dyDescent="0.25">
      <c r="A135" s="36"/>
      <c r="B135" s="36"/>
      <c r="C135" s="36"/>
      <c r="D135" s="36"/>
      <c r="E135" s="36"/>
      <c r="F135" s="36"/>
      <c r="G135" s="36"/>
      <c r="H135" s="66"/>
      <c r="I135" s="66"/>
      <c r="J135" s="66"/>
      <c r="K135" s="36"/>
    </row>
    <row r="136" spans="1:11" x14ac:dyDescent="0.25">
      <c r="A136" s="36"/>
      <c r="B136" s="36"/>
      <c r="C136" s="36"/>
      <c r="D136" s="36"/>
      <c r="E136" s="36"/>
      <c r="F136" s="36"/>
      <c r="G136" s="36"/>
      <c r="H136" s="66"/>
      <c r="I136" s="66"/>
      <c r="J136" s="66"/>
      <c r="K136" s="36"/>
    </row>
  </sheetData>
  <mergeCells count="1">
    <mergeCell ref="B12:H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04E8C-11ED-49D2-B848-970CE4750B4A}">
  <dimension ref="A1:K46"/>
  <sheetViews>
    <sheetView tabSelected="1" workbookViewId="0">
      <selection activeCell="A2" sqref="A2"/>
    </sheetView>
  </sheetViews>
  <sheetFormatPr defaultRowHeight="15" x14ac:dyDescent="0.25"/>
  <cols>
    <col min="1" max="1" width="12.7109375" customWidth="1"/>
    <col min="2" max="2" width="55.7109375" customWidth="1"/>
    <col min="3" max="6" width="25.7109375" customWidth="1"/>
    <col min="7" max="11" width="18.7109375" customWidth="1"/>
  </cols>
  <sheetData>
    <row r="1" spans="1:11" ht="15.75" x14ac:dyDescent="0.25">
      <c r="A1" s="1"/>
      <c r="B1" s="1"/>
      <c r="C1" s="2"/>
      <c r="D1" s="1"/>
      <c r="E1" s="1"/>
      <c r="F1" s="1"/>
      <c r="G1" s="3"/>
      <c r="H1" s="3"/>
      <c r="I1" s="3"/>
      <c r="J1" s="3"/>
      <c r="K1" s="1"/>
    </row>
    <row r="2" spans="1:11" ht="15.75" x14ac:dyDescent="0.25">
      <c r="A2" s="1"/>
      <c r="B2" s="1"/>
      <c r="C2" s="2"/>
      <c r="D2" s="1"/>
      <c r="E2" s="1"/>
      <c r="F2" s="4" t="s">
        <v>1</v>
      </c>
      <c r="G2" s="3"/>
      <c r="H2" s="3"/>
      <c r="I2" s="3"/>
      <c r="J2" s="3"/>
      <c r="K2" s="1"/>
    </row>
    <row r="3" spans="1:11" ht="31.5" x14ac:dyDescent="0.25">
      <c r="A3" s="1"/>
      <c r="B3" s="5" t="s">
        <v>2</v>
      </c>
      <c r="C3" s="6" t="s">
        <v>3</v>
      </c>
      <c r="D3" s="6" t="s">
        <v>4</v>
      </c>
      <c r="E3" s="1"/>
      <c r="F3" s="7" t="s">
        <v>5</v>
      </c>
      <c r="G3" s="8" t="str">
        <f>F4</f>
        <v>Market risk</v>
      </c>
      <c r="H3" s="8" t="str">
        <f>F5</f>
        <v>Counterparty Default risk</v>
      </c>
      <c r="I3" s="8" t="str">
        <f>F6</f>
        <v>Life Underwriting risk</v>
      </c>
      <c r="J3" s="8" t="str">
        <f>F7</f>
        <v>Health Underwriting risk</v>
      </c>
      <c r="K3" s="1"/>
    </row>
    <row r="4" spans="1:11" ht="15.75" x14ac:dyDescent="0.25">
      <c r="A4" s="1"/>
      <c r="B4" s="9" t="s">
        <v>6</v>
      </c>
      <c r="C4" s="10">
        <v>88340</v>
      </c>
      <c r="D4" s="10">
        <v>88340</v>
      </c>
      <c r="E4" s="1"/>
      <c r="F4" s="11" t="s">
        <v>7</v>
      </c>
      <c r="G4" s="12">
        <v>1</v>
      </c>
      <c r="H4" s="13">
        <f>G5</f>
        <v>0.25</v>
      </c>
      <c r="I4" s="13">
        <f>G6</f>
        <v>0.25</v>
      </c>
      <c r="J4" s="13">
        <f>G7</f>
        <v>0.25</v>
      </c>
      <c r="K4" s="1"/>
    </row>
    <row r="5" spans="1:11" ht="15.75" x14ac:dyDescent="0.25">
      <c r="A5" s="1"/>
      <c r="B5" s="9" t="s">
        <v>8</v>
      </c>
      <c r="C5" s="10">
        <v>77080</v>
      </c>
      <c r="D5" s="10">
        <v>133210</v>
      </c>
      <c r="E5" s="14"/>
      <c r="F5" s="11" t="s">
        <v>9</v>
      </c>
      <c r="G5" s="13">
        <v>0.25</v>
      </c>
      <c r="H5" s="13">
        <v>1</v>
      </c>
      <c r="I5" s="15">
        <f>H6</f>
        <v>0.25</v>
      </c>
      <c r="J5" s="13">
        <f>H7</f>
        <v>0.25</v>
      </c>
      <c r="K5" s="1"/>
    </row>
    <row r="6" spans="1:11" ht="15.75" x14ac:dyDescent="0.25">
      <c r="A6" s="1"/>
      <c r="B6" s="9" t="s">
        <v>10</v>
      </c>
      <c r="C6" s="10">
        <v>98001</v>
      </c>
      <c r="D6" s="10">
        <v>98001</v>
      </c>
      <c r="E6" s="1"/>
      <c r="F6" s="11" t="s">
        <v>11</v>
      </c>
      <c r="G6" s="13">
        <v>0.25</v>
      </c>
      <c r="H6" s="13">
        <v>0.25</v>
      </c>
      <c r="I6" s="15">
        <v>1</v>
      </c>
      <c r="J6" s="13">
        <f>I7</f>
        <v>0.25</v>
      </c>
      <c r="K6" s="1"/>
    </row>
    <row r="7" spans="1:11" ht="15.75" x14ac:dyDescent="0.25">
      <c r="A7" s="1"/>
      <c r="B7" s="9" t="s">
        <v>12</v>
      </c>
      <c r="C7" s="10">
        <v>56093</v>
      </c>
      <c r="D7" s="10">
        <v>56093</v>
      </c>
      <c r="E7" s="1"/>
      <c r="F7" s="11" t="s">
        <v>13</v>
      </c>
      <c r="G7" s="13">
        <v>0.25</v>
      </c>
      <c r="H7" s="13">
        <v>0.25</v>
      </c>
      <c r="I7" s="13">
        <v>0.25</v>
      </c>
      <c r="J7" s="13">
        <v>1</v>
      </c>
      <c r="K7" s="1"/>
    </row>
    <row r="8" spans="1:11" ht="15.75" x14ac:dyDescent="0.25">
      <c r="A8" s="1"/>
      <c r="B8" s="1"/>
      <c r="C8" s="1"/>
      <c r="D8" s="16"/>
      <c r="E8" s="1"/>
      <c r="F8" s="1"/>
      <c r="G8" s="1"/>
      <c r="H8" s="1"/>
      <c r="I8" s="1"/>
      <c r="J8" s="1"/>
      <c r="K8" s="1"/>
    </row>
    <row r="9" spans="1:11" ht="15.75" x14ac:dyDescent="0.25">
      <c r="A9" s="1"/>
      <c r="B9" s="1"/>
      <c r="C9" s="16"/>
      <c r="D9" s="16"/>
      <c r="E9" s="1"/>
      <c r="F9" s="1"/>
      <c r="G9" s="1"/>
      <c r="H9" s="1"/>
      <c r="I9" s="1"/>
      <c r="J9" s="1"/>
      <c r="K9" s="1"/>
    </row>
    <row r="10" spans="1:11" ht="15.75" x14ac:dyDescent="0.25">
      <c r="A10" s="1"/>
      <c r="B10" s="17" t="s">
        <v>14</v>
      </c>
      <c r="C10" s="18" t="s">
        <v>15</v>
      </c>
      <c r="D10" s="1"/>
      <c r="E10" s="1"/>
      <c r="F10" s="1"/>
      <c r="G10" s="1"/>
      <c r="H10" s="1"/>
      <c r="I10" s="1"/>
      <c r="J10" s="1"/>
      <c r="K10" s="1"/>
    </row>
    <row r="11" spans="1:11" ht="15.75" x14ac:dyDescent="0.25">
      <c r="A11" s="1"/>
      <c r="B11" s="9" t="s">
        <v>16</v>
      </c>
      <c r="C11" s="19">
        <v>1581999</v>
      </c>
      <c r="D11" s="20"/>
      <c r="E11" s="1"/>
      <c r="F11" s="1"/>
      <c r="G11" s="1"/>
      <c r="H11" s="1"/>
      <c r="I11" s="1"/>
      <c r="J11" s="1"/>
      <c r="K11" s="1"/>
    </row>
    <row r="12" spans="1:11" ht="15.75" x14ac:dyDescent="0.25">
      <c r="A12" s="1"/>
      <c r="B12" s="9" t="s">
        <v>17</v>
      </c>
      <c r="C12" s="19">
        <v>1397199</v>
      </c>
      <c r="D12" s="21"/>
      <c r="E12" s="22"/>
      <c r="F12" s="1"/>
      <c r="G12" s="1"/>
      <c r="H12" s="1"/>
      <c r="I12" s="1"/>
      <c r="J12" s="1"/>
      <c r="K12" s="1"/>
    </row>
    <row r="13" spans="1:11" ht="15.75" x14ac:dyDescent="0.25">
      <c r="A13" s="1"/>
      <c r="B13" s="9" t="s">
        <v>18</v>
      </c>
      <c r="C13" s="19">
        <f>C11-C12</f>
        <v>184800</v>
      </c>
      <c r="D13" s="21"/>
      <c r="E13" s="1"/>
      <c r="F13" s="1"/>
      <c r="G13" s="1"/>
      <c r="H13" s="1"/>
      <c r="I13" s="1"/>
      <c r="J13" s="1"/>
      <c r="K13" s="1"/>
    </row>
    <row r="14" spans="1:11" ht="15.75" x14ac:dyDescent="0.25">
      <c r="A14" s="1"/>
      <c r="B14" s="1"/>
      <c r="C14" s="23"/>
      <c r="D14" s="23"/>
      <c r="E14" s="1"/>
      <c r="F14" s="1"/>
      <c r="G14" s="1"/>
      <c r="H14" s="1"/>
      <c r="I14" s="1"/>
      <c r="J14" s="1"/>
      <c r="K14" s="1"/>
    </row>
    <row r="15" spans="1:11" ht="15.75" x14ac:dyDescent="0.25">
      <c r="A15" s="1"/>
      <c r="B15" s="24"/>
      <c r="C15" s="23"/>
      <c r="D15" s="23"/>
      <c r="E15" s="1"/>
      <c r="F15" s="1"/>
      <c r="G15" s="1"/>
      <c r="H15" s="1"/>
      <c r="I15" s="1"/>
      <c r="J15" s="1"/>
      <c r="K15" s="1"/>
    </row>
    <row r="16" spans="1:11" ht="31.5" x14ac:dyDescent="0.25">
      <c r="A16" s="3"/>
      <c r="B16" s="29"/>
      <c r="C16" s="6" t="s">
        <v>3</v>
      </c>
      <c r="D16" s="6" t="s">
        <v>4</v>
      </c>
      <c r="E16" s="28" t="s">
        <v>19</v>
      </c>
      <c r="F16" s="1"/>
      <c r="G16" s="1"/>
      <c r="H16" s="1"/>
      <c r="I16" s="1"/>
      <c r="J16" s="1"/>
      <c r="K16" s="1"/>
    </row>
    <row r="17" spans="1:11" ht="15.75" x14ac:dyDescent="0.25">
      <c r="A17" s="32" t="s">
        <v>24</v>
      </c>
      <c r="B17" s="31" t="s">
        <v>20</v>
      </c>
      <c r="C17" s="25">
        <f>(C5^2+C4^2+C6^2+C7^2+2*($G$5*C5*C4+$G$6*C4*C6+$G$7*C4*C7+$H$6*C5*C6+$H$7*C5*C7+$I$7*C6*C7))^0.5</f>
        <v>213059.20781909427</v>
      </c>
      <c r="D17" s="25">
        <f>(D5^2+D4^2+D6^2+D7^2+2*($G$5*D5*D4+$G$6*D4*D6+$G$7*D4*D7+$H$6*D5*D6+$H$7*D5*D7+$I$7*D6*D7))^0.5</f>
        <v>252985.6002749959</v>
      </c>
      <c r="E17" s="25">
        <f>D17-C17</f>
        <v>39926.39245590163</v>
      </c>
      <c r="F17" s="1"/>
      <c r="G17" s="1"/>
      <c r="H17" s="1"/>
      <c r="I17" s="1"/>
      <c r="J17" s="1"/>
      <c r="K17" s="1"/>
    </row>
    <row r="18" spans="1:11" ht="15.75" x14ac:dyDescent="0.25">
      <c r="A18" s="3"/>
      <c r="B18" s="4"/>
      <c r="C18" s="26" cm="1">
        <f t="array" ref="C18">MMULT(MMULT(TRANSPOSE(C4:C7),G4:J7),C4:C7)^0.5</f>
        <v>213059.20781909427</v>
      </c>
      <c r="D18" s="26" cm="1">
        <f t="array" ref="D18">MMULT(MMULT(TRANSPOSE(D4:D7),G4:J7),D4:D7)^0.5</f>
        <v>252985.6002749959</v>
      </c>
      <c r="E18" s="4"/>
      <c r="F18" s="4" t="s">
        <v>21</v>
      </c>
      <c r="G18" s="1"/>
      <c r="H18" s="1"/>
      <c r="I18" s="1"/>
      <c r="J18" s="1"/>
      <c r="K18" s="1"/>
    </row>
    <row r="19" spans="1:11" ht="15.75" x14ac:dyDescent="0.25">
      <c r="A19" s="3"/>
      <c r="B19" s="4"/>
      <c r="C19" s="4"/>
      <c r="D19" s="4"/>
      <c r="E19" s="4"/>
      <c r="F19" s="4"/>
      <c r="G19" s="1"/>
      <c r="H19" s="1"/>
      <c r="I19" s="1"/>
      <c r="J19" s="1"/>
      <c r="K19" s="1"/>
    </row>
    <row r="20" spans="1:11" ht="15.75" x14ac:dyDescent="0.25">
      <c r="A20" s="3"/>
      <c r="B20" s="4"/>
      <c r="C20" s="4"/>
      <c r="D20" s="4"/>
      <c r="E20" s="4"/>
      <c r="F20" s="4"/>
      <c r="G20" s="1"/>
      <c r="H20" s="1"/>
      <c r="I20" s="1"/>
      <c r="J20" s="1"/>
      <c r="K20" s="1"/>
    </row>
    <row r="21" spans="1:11" ht="31.5" x14ac:dyDescent="0.25">
      <c r="A21" s="3"/>
      <c r="B21" s="30"/>
      <c r="C21" s="6" t="s">
        <v>3</v>
      </c>
      <c r="D21" s="6" t="s">
        <v>4</v>
      </c>
      <c r="E21" s="28" t="s">
        <v>19</v>
      </c>
      <c r="F21" s="1"/>
      <c r="G21" s="1"/>
      <c r="H21" s="1"/>
      <c r="I21" s="1"/>
      <c r="J21" s="1"/>
      <c r="K21" s="1"/>
    </row>
    <row r="22" spans="1:11" ht="15.75" x14ac:dyDescent="0.25">
      <c r="A22" s="32" t="s">
        <v>25</v>
      </c>
      <c r="B22" s="31" t="s">
        <v>22</v>
      </c>
      <c r="C22" s="27">
        <f>C13/C17</f>
        <v>0.86736453163249916</v>
      </c>
      <c r="D22" s="27">
        <f>C13/D17</f>
        <v>0.73047635833471147</v>
      </c>
      <c r="E22" s="27">
        <f>D22-C22</f>
        <v>-0.13688817329778769</v>
      </c>
      <c r="F22" s="1"/>
      <c r="G22" s="1"/>
      <c r="H22" s="1"/>
      <c r="I22" s="1"/>
      <c r="J22" s="1"/>
      <c r="K22" s="1"/>
    </row>
    <row r="23" spans="1:11" ht="15.75" x14ac:dyDescent="0.25">
      <c r="A23" s="1"/>
      <c r="B23" s="1"/>
      <c r="C23" s="1"/>
      <c r="D23" s="1"/>
      <c r="E23" s="1"/>
      <c r="F23" s="1"/>
      <c r="G23" s="1"/>
      <c r="H23" s="1"/>
      <c r="I23" s="1"/>
      <c r="J23" s="1"/>
      <c r="K23" s="1"/>
    </row>
    <row r="24" spans="1:11" ht="15.75" x14ac:dyDescent="0.25">
      <c r="A24" s="1"/>
      <c r="B24" s="1"/>
      <c r="C24" s="1"/>
      <c r="D24" s="1"/>
      <c r="E24" s="1"/>
      <c r="F24" s="1"/>
      <c r="G24" s="1"/>
      <c r="H24" s="1"/>
      <c r="I24" s="1"/>
      <c r="J24" s="1"/>
      <c r="K24" s="1"/>
    </row>
    <row r="25" spans="1:11" ht="15.75" x14ac:dyDescent="0.25">
      <c r="A25" s="1"/>
      <c r="B25" s="1"/>
      <c r="C25" s="1"/>
      <c r="D25" s="1"/>
      <c r="E25" s="1"/>
      <c r="F25" s="1"/>
      <c r="G25" s="1"/>
      <c r="H25" s="1"/>
      <c r="I25" s="1"/>
      <c r="J25" s="1"/>
      <c r="K25" s="1"/>
    </row>
    <row r="26" spans="1:11" ht="15.75" x14ac:dyDescent="0.25">
      <c r="A26" s="32" t="s">
        <v>26</v>
      </c>
      <c r="B26" s="110" t="s">
        <v>23</v>
      </c>
      <c r="C26" s="111"/>
      <c r="D26" s="111"/>
      <c r="E26" s="112"/>
      <c r="F26" s="1"/>
      <c r="G26" s="1"/>
      <c r="H26" s="1"/>
      <c r="I26" s="1"/>
      <c r="J26" s="1"/>
      <c r="K26" s="1"/>
    </row>
    <row r="27" spans="1:11" ht="15.75" x14ac:dyDescent="0.25">
      <c r="A27" s="1"/>
      <c r="B27" s="113"/>
      <c r="C27" s="114"/>
      <c r="D27" s="114"/>
      <c r="E27" s="115"/>
      <c r="F27" s="1"/>
      <c r="G27" s="1"/>
      <c r="H27" s="1"/>
      <c r="I27" s="1"/>
      <c r="J27" s="1"/>
      <c r="K27" s="1"/>
    </row>
    <row r="28" spans="1:11" ht="15.75" x14ac:dyDescent="0.25">
      <c r="A28" s="1"/>
      <c r="B28" s="113"/>
      <c r="C28" s="114"/>
      <c r="D28" s="114"/>
      <c r="E28" s="115"/>
      <c r="F28" s="1"/>
      <c r="G28" s="1"/>
      <c r="H28" s="1"/>
      <c r="I28" s="1"/>
      <c r="J28" s="1"/>
      <c r="K28" s="1"/>
    </row>
    <row r="29" spans="1:11" ht="15.75" x14ac:dyDescent="0.25">
      <c r="A29" s="1"/>
      <c r="B29" s="116"/>
      <c r="C29" s="117"/>
      <c r="D29" s="117"/>
      <c r="E29" s="118"/>
      <c r="F29" s="1"/>
      <c r="G29" s="1"/>
      <c r="H29" s="1"/>
      <c r="I29" s="1"/>
      <c r="J29" s="1"/>
      <c r="K29" s="1"/>
    </row>
    <row r="30" spans="1:11" ht="15.75" x14ac:dyDescent="0.25">
      <c r="A30" s="1"/>
      <c r="B30" s="1"/>
      <c r="C30" s="1"/>
      <c r="D30" s="1"/>
      <c r="E30" s="1"/>
      <c r="F30" s="1"/>
      <c r="G30" s="1"/>
      <c r="H30" s="1"/>
      <c r="I30" s="1"/>
      <c r="J30" s="1"/>
      <c r="K30" s="1"/>
    </row>
    <row r="31" spans="1:11" ht="15.75" x14ac:dyDescent="0.25">
      <c r="A31" s="1"/>
      <c r="B31" s="1"/>
      <c r="C31" s="1"/>
      <c r="D31" s="1"/>
      <c r="E31" s="1"/>
      <c r="F31" s="1"/>
      <c r="G31" s="1"/>
      <c r="H31" s="1"/>
      <c r="I31" s="1"/>
      <c r="J31" s="1"/>
      <c r="K31" s="1"/>
    </row>
    <row r="33" spans="1:9" ht="16.149999999999999" customHeight="1" x14ac:dyDescent="0.25">
      <c r="A33" s="32" t="s">
        <v>27</v>
      </c>
      <c r="B33" s="119" t="s">
        <v>0</v>
      </c>
      <c r="C33" s="120"/>
      <c r="D33" s="120"/>
      <c r="E33" s="121"/>
      <c r="F33" s="33"/>
      <c r="G33" s="33"/>
      <c r="H33" s="33"/>
      <c r="I33" s="34"/>
    </row>
    <row r="34" spans="1:9" x14ac:dyDescent="0.25">
      <c r="B34" s="122"/>
      <c r="C34" s="123"/>
      <c r="D34" s="123"/>
      <c r="E34" s="124"/>
    </row>
    <row r="35" spans="1:9" x14ac:dyDescent="0.25">
      <c r="B35" s="122"/>
      <c r="C35" s="123"/>
      <c r="D35" s="123"/>
      <c r="E35" s="124"/>
    </row>
    <row r="36" spans="1:9" x14ac:dyDescent="0.25">
      <c r="B36" s="122"/>
      <c r="C36" s="123"/>
      <c r="D36" s="123"/>
      <c r="E36" s="124"/>
    </row>
    <row r="37" spans="1:9" x14ac:dyDescent="0.25">
      <c r="B37" s="122"/>
      <c r="C37" s="123"/>
      <c r="D37" s="123"/>
      <c r="E37" s="124"/>
    </row>
    <row r="38" spans="1:9" x14ac:dyDescent="0.25">
      <c r="B38" s="122"/>
      <c r="C38" s="123"/>
      <c r="D38" s="123"/>
      <c r="E38" s="124"/>
    </row>
    <row r="39" spans="1:9" x14ac:dyDescent="0.25">
      <c r="B39" s="122"/>
      <c r="C39" s="123"/>
      <c r="D39" s="123"/>
      <c r="E39" s="124"/>
    </row>
    <row r="40" spans="1:9" x14ac:dyDescent="0.25">
      <c r="B40" s="122"/>
      <c r="C40" s="123"/>
      <c r="D40" s="123"/>
      <c r="E40" s="124"/>
    </row>
    <row r="41" spans="1:9" x14ac:dyDescent="0.25">
      <c r="B41" s="122"/>
      <c r="C41" s="123"/>
      <c r="D41" s="123"/>
      <c r="E41" s="124"/>
    </row>
    <row r="42" spans="1:9" x14ac:dyDescent="0.25">
      <c r="B42" s="122"/>
      <c r="C42" s="123"/>
      <c r="D42" s="123"/>
      <c r="E42" s="124"/>
    </row>
    <row r="43" spans="1:9" x14ac:dyDescent="0.25">
      <c r="B43" s="125"/>
      <c r="C43" s="126"/>
      <c r="D43" s="126"/>
      <c r="E43" s="127"/>
    </row>
    <row r="44" spans="1:9" x14ac:dyDescent="0.25">
      <c r="B44" s="35"/>
      <c r="C44" s="35"/>
      <c r="D44" s="35"/>
      <c r="E44" s="35"/>
    </row>
    <row r="45" spans="1:9" x14ac:dyDescent="0.25">
      <c r="B45" s="35"/>
      <c r="C45" s="35"/>
      <c r="D45" s="35"/>
      <c r="E45" s="35"/>
    </row>
    <row r="46" spans="1:9" x14ac:dyDescent="0.25">
      <c r="B46" s="35"/>
      <c r="C46" s="35"/>
      <c r="D46" s="35"/>
      <c r="E46" s="35"/>
    </row>
  </sheetData>
  <mergeCells count="2">
    <mergeCell ref="B26:E29"/>
    <mergeCell ref="B33:E4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a831b724-560d-41bb-a7f0-593f1e1cf2c9" origin="userSelected">
  <element uid="id_classification_nonbusiness" value=""/>
  <element uid="78ca77a2-5b0f-4c8b-9fd2-e0d76e76104a" value=""/>
</sisl>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hODMxYjcyNC01NjBkLTQxYmItYTdmMC01OTNmMWUxY2YyYzkiIG9yaWdpbj0idXNlclNlbGVjdGVkIj48ZWxlbWVudCB1aWQ9ImlkX2NsYXNzaWZpY2F0aW9uX25vbmJ1c2luZXNzIiB2YWx1ZT0iIiB4bWxucz0iaHR0cDovL3d3dy5ib2xkb25qYW1lcy5jb20vMjAwOC8wMS9zaWUvaW50ZXJuYWwvbGFiZWwiIC8+PGVsZW1lbnQgdWlkPSI3OGNhNzdhMi01YjBmLTRjOGItOWZkMi1lMGQ3NmU3NjEwNGEiIHZhbHVlPSIiIHhtbG5zPSJodHRwOi8vd3d3LmJvbGRvbmphbWVzLmNvbS8yMDA4LzAxL3NpZS9pbnRlcm5hbC9sYWJlbCIgLz48L3Npc2w+PFVzZXJOYW1lPkdFTldPUlRIXDMyNjAwMjMzOTwvVXNlck5hbWU+PERhdGVUaW1lPjUvMTcvMjAyNSA4OjQ5OjUxIFBNPC9EYXRlVGltZT48TGFiZWxTdHJpbmc+VU5SRVNUUklDVEVEPC9MYWJlbFN0cmluZz48L2l0ZW0+PC9sYWJlbEhpc3Rvcnk+</Value>
</WrappedLabelHistory>
</file>

<file path=customXml/item3.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65b3ef4f2db57c8fd06e10d67e29a91c">
  <xsd:schema xmlns:xsd="http://www.w3.org/2001/XMLSchema" xmlns:xs="http://www.w3.org/2001/XMLSchema" xmlns:p="http://schemas.microsoft.com/office/2006/metadata/properties" xmlns:ns2="16a415e0-cbd2-494f-bd0b-9ec9526163e9" targetNamespace="http://schemas.microsoft.com/office/2006/metadata/properties" ma:root="true" ma:fieldsID="368f79d5404671231dfb7196e18a5373"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AEF5DB-67CD-4BC1-AA11-77A07570C9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99F78B53-4BCD-4BCD-8424-657496FC2BB6}">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628EA8FD-4D84-4324-83BA-F517B485F1B8}"/>
</file>

<file path=customXml/itemProps4.xml><?xml version="1.0" encoding="utf-8"?>
<ds:datastoreItem xmlns:ds="http://schemas.openxmlformats.org/officeDocument/2006/customXml" ds:itemID="{40C5F1D1-37CB-4F02-A0E9-3AB29F7403CA}"/>
</file>

<file path=customXml/itemProps5.xml><?xml version="1.0" encoding="utf-8"?>
<ds:datastoreItem xmlns:ds="http://schemas.openxmlformats.org/officeDocument/2006/customXml" ds:itemID="{2D5B5F87-F873-483B-9095-BFAA953A0749}"/>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Q2.b</vt:lpstr>
      <vt:lpstr>Q2.c</vt:lpstr>
      <vt:lpstr>c.ii (alt)</vt:lpstr>
      <vt:lpstr>Q3.c Solution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Jeanette Manning</dc:creator>
  <cp:lastModifiedBy>Aleshia Zionce</cp:lastModifiedBy>
  <dcterms:created xsi:type="dcterms:W3CDTF">2025-01-27T15:59:11Z</dcterms:created>
  <dcterms:modified xsi:type="dcterms:W3CDTF">2026-01-20T15:20:31Z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db899737-5023-46c9-b758-c6295cf50fda</vt:lpwstr>
  </property>
  <property fmtid="{D5CDD505-2E9C-101B-9397-08002B2CF9AE}" pid="3" name="bjSaver">
    <vt:lpwstr>xB3fCuM4zLxUO4elhVJ91cV1nij3NN+T</vt:lpwstr>
  </property>
  <property fmtid="{D5CDD505-2E9C-101B-9397-08002B2CF9AE}" pid="4" name="bjDocumentLabelXML">
    <vt:lpwstr>&lt;?xml version="1.0" encoding="us-ascii"?&gt;&lt;sisl xmlns:xsd="http://www.w3.org/2001/XMLSchema" xmlns:xsi="http://www.w3.org/2001/XMLSchema-instance" sislVersion="0" policy="a831b724-560d-41bb-a7f0-593f1e1cf2c9" origin="userSelected" xmlns="http://www.boldonj</vt:lpwstr>
  </property>
  <property fmtid="{D5CDD505-2E9C-101B-9397-08002B2CF9AE}" pid="5" name="bjDocumentLabelXML-0">
    <vt:lpwstr>ames.com/2008/01/sie/internal/label"&gt;&lt;element uid="id_classification_nonbusiness" value="" /&gt;&lt;element uid="78ca77a2-5b0f-4c8b-9fd2-e0d76e76104a" value="" /&gt;&lt;/sisl&gt;</vt:lpwstr>
  </property>
  <property fmtid="{D5CDD505-2E9C-101B-9397-08002B2CF9AE}" pid="6" name="bjDocumentSecurityLabel">
    <vt:lpwstr>UNRESTRICTED</vt:lpwstr>
  </property>
  <property fmtid="{D5CDD505-2E9C-101B-9397-08002B2CF9AE}" pid="7" name="bjClsUserRVM">
    <vt:lpwstr>[]</vt:lpwstr>
  </property>
  <property fmtid="{D5CDD505-2E9C-101B-9397-08002B2CF9AE}" pid="8" name="bjLabelHistoryID">
    <vt:lpwstr>{99F78B53-4BCD-4BCD-8424-657496FC2BB6}</vt:lpwstr>
  </property>
  <property fmtid="{D5CDD505-2E9C-101B-9397-08002B2CF9AE}" pid="9" name="MSIP_Label_ba23421a-7fda-4459-ae61-b7f524f8ccc3_Enabled">
    <vt:lpwstr>true</vt:lpwstr>
  </property>
  <property fmtid="{D5CDD505-2E9C-101B-9397-08002B2CF9AE}" pid="10" name="MSIP_Label_ba23421a-7fda-4459-ae61-b7f524f8ccc3_SetDate">
    <vt:lpwstr>2025-05-20T13:47:01Z</vt:lpwstr>
  </property>
  <property fmtid="{D5CDD505-2E9C-101B-9397-08002B2CF9AE}" pid="11" name="MSIP_Label_ba23421a-7fda-4459-ae61-b7f524f8ccc3_Method">
    <vt:lpwstr>Standard</vt:lpwstr>
  </property>
  <property fmtid="{D5CDD505-2E9C-101B-9397-08002B2CF9AE}" pid="12" name="MSIP_Label_ba23421a-7fda-4459-ae61-b7f524f8ccc3_Name">
    <vt:lpwstr>Internal</vt:lpwstr>
  </property>
  <property fmtid="{D5CDD505-2E9C-101B-9397-08002B2CF9AE}" pid="13" name="MSIP_Label_ba23421a-7fda-4459-ae61-b7f524f8ccc3_SiteId">
    <vt:lpwstr>24f7f5ea-7293-4170-97b5-7223797f2984</vt:lpwstr>
  </property>
  <property fmtid="{D5CDD505-2E9C-101B-9397-08002B2CF9AE}" pid="14" name="MSIP_Label_ba23421a-7fda-4459-ae61-b7f524f8ccc3_ActionId">
    <vt:lpwstr>4a745acd-4510-409c-8746-f161202289a7</vt:lpwstr>
  </property>
  <property fmtid="{D5CDD505-2E9C-101B-9397-08002B2CF9AE}" pid="15" name="MSIP_Label_ba23421a-7fda-4459-ae61-b7f524f8ccc3_ContentBits">
    <vt:lpwstr>0</vt:lpwstr>
  </property>
  <property fmtid="{D5CDD505-2E9C-101B-9397-08002B2CF9AE}" pid="16" name="MSIP_Label_ba23421a-7fda-4459-ae61-b7f524f8ccc3_Tag">
    <vt:lpwstr>10, 3, 0, 1</vt:lpwstr>
  </property>
  <property fmtid="{D5CDD505-2E9C-101B-9397-08002B2CF9AE}" pid="17" name="{A44787D4-0540-4523-9961-78E4036D8C6D}">
    <vt:lpwstr>{02EDF4E7-537A-461A-B814-2ED2B31F9583}</vt:lpwstr>
  </property>
  <property fmtid="{D5CDD505-2E9C-101B-9397-08002B2CF9AE}" pid="18" name="ContentTypeId">
    <vt:lpwstr>0x010100A13D16CE4023BB4BB4110DFC2802C897</vt:lpwstr>
  </property>
</Properties>
</file>